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Workout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.7" customWidth="1"/>
    <col min="2" max="2" width="16.7" customWidth="1"/>
    <col min="3" max="3" width="6.7" customWidth="1"/>
    <col min="4" max="4" width="6.7" customWidth="1"/>
    <col min="5" max="5" width="12.7" customWidth="1"/>
    <col min="6" max="6" width="12.7" customWidth="1"/>
    <col min="7" max="7" width="3.7" customWidth="1"/>
    <col min="8" max="8" width="24.7" customWidth="1"/>
    <col min="9" max="9" width="13.7" customWidth="1"/>
    <col min="10" max="10" width="13.7" customWidth="1"/>
    <col min="11" max="11" width="13.7" customWidth="1"/>
  </cols>
  <sheetData>
    <row r="1">
      <c r="A1" s="2" t="inlineStr">
        <is>
          <t xml:space="preserve">Date</t>
        </is>
      </c>
      <c r="B1" s="2" t="inlineStr">
        <is>
          <t xml:space="preserve">Exercise</t>
        </is>
      </c>
      <c r="C1" s="2" t="inlineStr">
        <is>
          <t xml:space="preserve">Sets</t>
        </is>
      </c>
      <c r="D1" s="2" t="inlineStr">
        <is>
          <t xml:space="preserve">Reps</t>
        </is>
      </c>
      <c r="E1" s="2" t="inlineStr">
        <is>
          <t xml:space="preserve">Weight (lb)</t>
        </is>
      </c>
      <c r="F1" s="10" t="inlineStr">
        <is>
          <t xml:space="preserve">Volume (lb)</t>
        </is>
      </c>
      <c r="H1" s="2" t="inlineStr">
        <is>
          <t xml:space="preserve">Exercise</t>
        </is>
      </c>
      <c r="I1" s="10" t="inlineStr">
        <is>
          <t xml:space="preserve">Best weight</t>
        </is>
      </c>
      <c r="J1" s="10" t="inlineStr">
        <is>
          <t xml:space="preserve">Total volume</t>
        </is>
      </c>
      <c r="K1" s="10" t="inlineStr">
        <is>
          <t xml:space="preserve">Times logged</t>
        </is>
      </c>
    </row>
    <row r="2">
      <c r="A2" s="5">
        <v>46328</v>
      </c>
      <c r="B2" t="inlineStr">
        <is>
          <t xml:space="preserve">Squat</t>
        </is>
      </c>
      <c r="C2">
        <v>3</v>
      </c>
      <c r="D2">
        <v>5</v>
      </c>
      <c r="E2">
        <v>185</v>
      </c>
      <c r="F2" s="9">
        <f>IF(E2="","",C2*D2*E2)</f>
        <v>2775</v>
      </c>
      <c r="H2" t="inlineStr">
        <is>
          <t xml:space="preserve">Squat</t>
        </is>
      </c>
      <c r="I2" s="9">
        <f>SUMPRODUCT(MAX(($B$2:$B$31=H2)*$E$2:$E$31))</f>
        <v>205</v>
      </c>
      <c r="J2" s="9">
        <f>SUMIF($B$2:$B$31,H2,$F$2:$F$31)</f>
        <v>11775</v>
      </c>
      <c r="K2" s="9">
        <f>COUNTIF($B$2:$B$31,H2)</f>
        <v>4</v>
      </c>
    </row>
    <row r="3">
      <c r="A3" s="5">
        <v>46328</v>
      </c>
      <c r="B3" t="inlineStr">
        <is>
          <t xml:space="preserve">Bench press</t>
        </is>
      </c>
      <c r="C3">
        <v>3</v>
      </c>
      <c r="D3">
        <v>8</v>
      </c>
      <c r="E3">
        <v>135</v>
      </c>
      <c r="F3" s="9">
        <f>IF(E3="","",C3*D3*E3)</f>
        <v>3240</v>
      </c>
      <c r="H3" t="inlineStr">
        <is>
          <t xml:space="preserve">Bench press</t>
        </is>
      </c>
      <c r="I3" s="9">
        <f>SUMPRODUCT(MAX(($B$2:$B$31=H3)*$E$2:$E$31))</f>
        <v>145</v>
      </c>
      <c r="J3" s="9">
        <f>SUMIF($B$2:$B$31,H3,$F$2:$F$31)</f>
        <v>13125</v>
      </c>
      <c r="K3" s="9">
        <f>COUNTIF($B$2:$B$31,H3)</f>
        <v>4</v>
      </c>
    </row>
    <row r="4">
      <c r="A4" s="5">
        <v>46328</v>
      </c>
      <c r="B4" t="inlineStr">
        <is>
          <t xml:space="preserve">Barbell row</t>
        </is>
      </c>
      <c r="C4">
        <v>3</v>
      </c>
      <c r="D4">
        <v>8</v>
      </c>
      <c r="E4">
        <v>115</v>
      </c>
      <c r="F4" s="9">
        <f>IF(E4="","",C4*D4*E4)</f>
        <v>2760</v>
      </c>
      <c r="H4" t="inlineStr">
        <is>
          <t xml:space="preserve">Deadlift</t>
        </is>
      </c>
      <c r="I4" s="9">
        <f>SUMPRODUCT(MAX(($B$2:$B$31=H4)*$E$2:$E$31))</f>
        <v>245</v>
      </c>
      <c r="J4" s="9">
        <f>SUMIF($B$2:$B$31,H4,$F$2:$F$31)</f>
        <v>2350</v>
      </c>
      <c r="K4" s="9">
        <f>COUNTIF($B$2:$B$31,H4)</f>
        <v>2</v>
      </c>
    </row>
    <row r="5">
      <c r="A5" s="5">
        <v>46330</v>
      </c>
      <c r="B5" t="inlineStr">
        <is>
          <t xml:space="preserve">Deadlift</t>
        </is>
      </c>
      <c r="C5">
        <v>1</v>
      </c>
      <c r="D5">
        <v>5</v>
      </c>
      <c r="E5">
        <v>225</v>
      </c>
      <c r="F5" s="9">
        <f>IF(E5="","",C5*D5*E5)</f>
        <v>1125</v>
      </c>
      <c r="H5" t="inlineStr">
        <is>
          <t xml:space="preserve">Overhead press</t>
        </is>
      </c>
      <c r="I5" s="9">
        <f>SUMPRODUCT(MAX(($B$2:$B$31=H5)*$E$2:$E$31))</f>
        <v>80</v>
      </c>
      <c r="J5" s="9">
        <f>SUMIF($B$2:$B$31,H5,$F$2:$F$31)</f>
        <v>3480</v>
      </c>
      <c r="K5" s="9">
        <f>COUNTIF($B$2:$B$31,H5)</f>
        <v>2</v>
      </c>
    </row>
    <row r="6">
      <c r="A6" s="5">
        <v>46330</v>
      </c>
      <c r="B6" t="inlineStr">
        <is>
          <t xml:space="preserve">Overhead press</t>
        </is>
      </c>
      <c r="C6">
        <v>3</v>
      </c>
      <c r="D6">
        <v>8</v>
      </c>
      <c r="E6">
        <v>75</v>
      </c>
      <c r="F6" s="9">
        <f>IF(E6="","",C6*D6*E6)</f>
        <v>1800</v>
      </c>
      <c r="H6" t="inlineStr">
        <is>
          <t xml:space="preserve">Barbell row</t>
        </is>
      </c>
      <c r="I6" s="9">
        <f>SUMPRODUCT(MAX(($B$2:$B$31=H6)*$E$2:$E$31))</f>
        <v>125</v>
      </c>
      <c r="J6" s="9">
        <f>SUMIF($B$2:$B$31,H6,$F$2:$F$31)</f>
        <v>8640</v>
      </c>
      <c r="K6" s="9">
        <f>COUNTIF($B$2:$B$31,H6)</f>
        <v>3</v>
      </c>
    </row>
    <row r="7">
      <c r="A7" s="5">
        <v>46330</v>
      </c>
      <c r="B7" t="inlineStr">
        <is>
          <t xml:space="preserve">Barbell row</t>
        </is>
      </c>
      <c r="C7">
        <v>3</v>
      </c>
      <c r="D7">
        <v>8</v>
      </c>
      <c r="E7">
        <v>120</v>
      </c>
      <c r="F7" s="9">
        <f>IF(E7="","",C7*D7*E7)</f>
        <v>2880</v>
      </c>
    </row>
    <row r="8">
      <c r="A8" s="5">
        <v>46332</v>
      </c>
      <c r="B8" t="inlineStr">
        <is>
          <t xml:space="preserve">Squat</t>
        </is>
      </c>
      <c r="C8">
        <v>3</v>
      </c>
      <c r="D8">
        <v>5</v>
      </c>
      <c r="E8">
        <v>195</v>
      </c>
      <c r="F8" s="9">
        <f>IF(E8="","",C8*D8*E8)</f>
        <v>2925</v>
      </c>
      <c r="H8" t="inlineStr">
        <is>
          <t xml:space="preserve">Week starting</t>
        </is>
      </c>
      <c r="I8" s="5">
        <v>46335</v>
      </c>
    </row>
    <row r="9">
      <c r="A9" s="5">
        <v>46332</v>
      </c>
      <c r="B9" t="inlineStr">
        <is>
          <t xml:space="preserve">Bench press</t>
        </is>
      </c>
      <c r="C9">
        <v>3</v>
      </c>
      <c r="D9">
        <v>8</v>
      </c>
      <c r="E9">
        <v>140</v>
      </c>
      <c r="F9" s="9">
        <f>IF(E9="","",C9*D9*E9)</f>
        <v>3360</v>
      </c>
      <c r="H9" s="2" t="inlineStr">
        <is>
          <t xml:space="preserve">Volume that week</t>
        </is>
      </c>
      <c r="I9" s="10">
        <f>SUMIFS(F2:F31,A2:A31,"&gt;="&amp;I8,A2:A31,"&lt;"&amp;(I8+7))</f>
        <v>18505</v>
      </c>
    </row>
    <row r="10">
      <c r="A10" s="5">
        <v>46335</v>
      </c>
      <c r="B10" t="inlineStr">
        <is>
          <t xml:space="preserve">Squat</t>
        </is>
      </c>
      <c r="C10">
        <v>3</v>
      </c>
      <c r="D10">
        <v>5</v>
      </c>
      <c r="E10">
        <v>200</v>
      </c>
      <c r="F10" s="9">
        <f>IF(E10="","",C10*D10*E10)</f>
        <v>3000</v>
      </c>
      <c r="H10" t="inlineStr">
        <is>
          <t xml:space="preserve">Volume the week before</t>
        </is>
      </c>
      <c r="I10" s="9">
        <f>SUMIFS(F2:F31,A2:A31,"&gt;="&amp;(I8-7),A2:A31,"&lt;"&amp;I8)</f>
        <v>20865</v>
      </c>
    </row>
    <row r="11">
      <c r="A11" s="5">
        <v>46335</v>
      </c>
      <c r="B11" t="inlineStr">
        <is>
          <t xml:space="preserve">Deadlift</t>
        </is>
      </c>
      <c r="C11">
        <v>1</v>
      </c>
      <c r="D11">
        <v>5</v>
      </c>
      <c r="E11">
        <v>245</v>
      </c>
      <c r="F11" s="9">
        <f>IF(E11="","",C11*D11*E11)</f>
        <v>1225</v>
      </c>
      <c r="H11" t="inlineStr">
        <is>
          <t xml:space="preserve">Change vs week before</t>
        </is>
      </c>
      <c r="I11" s="13">
        <f>IF(I10&gt;0,I9/I10-1,0)</f>
        <v>-0.113108075724898</v>
      </c>
    </row>
    <row r="12">
      <c r="A12" s="5">
        <v>46335</v>
      </c>
      <c r="B12" t="inlineStr">
        <is>
          <t xml:space="preserve">Overhead press</t>
        </is>
      </c>
      <c r="C12">
        <v>3</v>
      </c>
      <c r="D12">
        <v>7</v>
      </c>
      <c r="E12">
        <v>80</v>
      </c>
      <c r="F12" s="9">
        <f>IF(E12="","",C12*D12*E12)</f>
        <v>1680</v>
      </c>
    </row>
    <row r="13">
      <c r="A13" s="5">
        <v>46337</v>
      </c>
      <c r="B13" t="inlineStr">
        <is>
          <t xml:space="preserve">Bench press</t>
        </is>
      </c>
      <c r="C13">
        <v>3</v>
      </c>
      <c r="D13">
        <v>7</v>
      </c>
      <c r="E13">
        <v>145</v>
      </c>
      <c r="F13" s="9">
        <f>IF(E13="","",C13*D13*E13)</f>
        <v>3045</v>
      </c>
      <c r="H13" t="inlineStr">
        <is>
          <t xml:space="preserve">Goal exercise</t>
        </is>
      </c>
      <c r="I13" s="9" t="inlineStr">
        <is>
          <t xml:space="preserve">Squat</t>
        </is>
      </c>
    </row>
    <row r="14">
      <c r="A14" s="5">
        <v>46339</v>
      </c>
      <c r="B14" t="inlineStr">
        <is>
          <t xml:space="preserve">Squat</t>
        </is>
      </c>
      <c r="C14">
        <v>3</v>
      </c>
      <c r="D14">
        <v>5</v>
      </c>
      <c r="E14">
        <v>205</v>
      </c>
      <c r="F14" s="9">
        <f>IF(E14="","",C14*D14*E14)</f>
        <v>3075</v>
      </c>
      <c r="H14" t="inlineStr">
        <is>
          <t xml:space="preserve">Starting weight (lb)</t>
        </is>
      </c>
      <c r="I14" s="9">
        <v>185</v>
      </c>
    </row>
    <row r="15">
      <c r="A15" s="5">
        <v>46339</v>
      </c>
      <c r="B15" t="inlineStr">
        <is>
          <t xml:space="preserve">Bench press</t>
        </is>
      </c>
      <c r="C15">
        <v>3</v>
      </c>
      <c r="D15">
        <v>8</v>
      </c>
      <c r="E15">
        <v>145</v>
      </c>
      <c r="F15" s="9">
        <f>IF(E15="","",C15*D15*E15)</f>
        <v>3480</v>
      </c>
      <c r="H15" t="inlineStr">
        <is>
          <t xml:space="preserve">Goal weight (lb)</t>
        </is>
      </c>
      <c r="I15" s="9">
        <v>225</v>
      </c>
    </row>
    <row r="16">
      <c r="A16" s="5">
        <v>46339</v>
      </c>
      <c r="B16" t="inlineStr">
        <is>
          <t xml:space="preserve">Barbell row</t>
        </is>
      </c>
      <c r="C16">
        <v>3</v>
      </c>
      <c r="D16">
        <v>8</v>
      </c>
      <c r="E16">
        <v>125</v>
      </c>
      <c r="F16" s="9">
        <f>IF(E16="","",C16*D16*E16)</f>
        <v>3000</v>
      </c>
      <c r="H16" s="2" t="inlineStr">
        <is>
          <t xml:space="preserve">Progress to goal</t>
        </is>
      </c>
      <c r="I16" s="14">
        <f>IF(I15&gt;I14,MAX(0,MIN(1,(SUMPRODUCT(MAX(($B$2:$B$31=I13)*$E$2:$E$31))-I14)/(I15-I14))),0)</f>
        <v>0.5</v>
      </c>
    </row>
    <row r="17">
      <c r="F17" s="9" t="str">
        <f>IF(E17="","",C17*D17*E17)</f>
        <v/>
      </c>
    </row>
    <row r="18">
      <c r="F18" s="9" t="str">
        <f>IF(E18="","",C18*D18*E18)</f>
        <v/>
      </c>
    </row>
    <row r="19">
      <c r="F19" s="9" t="str">
        <f>IF(E19="","",C19*D19*E19)</f>
        <v/>
      </c>
    </row>
    <row r="20">
      <c r="F20" s="9" t="str">
        <f>IF(E20="","",C20*D20*E20)</f>
        <v/>
      </c>
    </row>
    <row r="21">
      <c r="F21" s="9" t="str">
        <f>IF(E21="","",C21*D21*E21)</f>
        <v/>
      </c>
    </row>
    <row r="22">
      <c r="F22" s="9" t="str">
        <f>IF(E22="","",C22*D22*E22)</f>
        <v/>
      </c>
    </row>
    <row r="23">
      <c r="F23" s="9" t="str">
        <f>IF(E23="","",C23*D23*E23)</f>
        <v/>
      </c>
    </row>
    <row r="24">
      <c r="F24" s="9" t="str">
        <f>IF(E24="","",C24*D24*E24)</f>
        <v/>
      </c>
    </row>
    <row r="25">
      <c r="F25" s="9" t="str">
        <f>IF(E25="","",C25*D25*E25)</f>
        <v/>
      </c>
    </row>
    <row r="26">
      <c r="F26" s="9" t="str">
        <f>IF(E26="","",C26*D26*E26)</f>
        <v/>
      </c>
    </row>
    <row r="27">
      <c r="F27" s="9" t="str">
        <f>IF(E27="","",C27*D27*E27)</f>
        <v/>
      </c>
    </row>
    <row r="28">
      <c r="F28" s="9" t="str">
        <f>IF(E28="","",C28*D28*E28)</f>
        <v/>
      </c>
    </row>
    <row r="29">
      <c r="F29" s="9" t="str">
        <f>IF(E29="","",C29*D29*E29)</f>
        <v/>
      </c>
    </row>
    <row r="30">
      <c r="F30" s="9" t="str">
        <f>IF(E30="","",C30*D30*E30)</f>
        <v/>
      </c>
    </row>
    <row r="31">
      <c r="F31" s="9" t="str">
        <f>IF(E31="","",C31*D31*E31)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workout log template for 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