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eal pla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workbookViewId="0"/>
  </sheetViews>
  <sheetFormatPr defaultRowHeight="15"/>
  <cols>
    <col min="1" max="1" width="24.7" customWidth="1"/>
    <col min="2" max="2" width="24.7" customWidth="1"/>
    <col min="3" max="3" width="22.7" customWidth="1"/>
    <col min="4" max="4" width="30.7" customWidth="1"/>
    <col min="5" max="5" width="11.7" customWidth="1"/>
    <col min="6" max="6" width="22.7" customWidth="1"/>
    <col min="7" max="7" width="13.7" customWidth="1"/>
  </cols>
  <sheetData>
    <row r="1">
      <c r="A1" s="2" t="inlineStr">
        <is>
          <t xml:space="preserve">Weekly meal planner and grocery list</t>
        </is>
      </c>
    </row>
    <row r="2">
      <c r="A2" t="inlineStr">
        <is>
          <t xml:space="preserve">Week starting</t>
        </is>
      </c>
      <c r="B2" s="5">
        <v>46335</v>
      </c>
    </row>
    <row r="3">
      <c r="A3" s="2" t="inlineStr">
        <is>
          <t xml:space="preserve">Day</t>
        </is>
      </c>
      <c r="B3" s="2" t="inlineStr">
        <is>
          <t xml:space="preserve">Breakfast</t>
        </is>
      </c>
      <c r="C3" s="2" t="inlineStr">
        <is>
          <t xml:space="preserve">Lunch</t>
        </is>
      </c>
      <c r="D3" s="10" t="inlineStr">
        <is>
          <t xml:space="preserve">Dinner</t>
        </is>
      </c>
      <c r="F3" s="2" t="inlineStr">
        <is>
          <t xml:space="preserve">Summary</t>
        </is>
      </c>
    </row>
    <row r="4">
      <c r="A4" t="str">
        <f>TEXT($B$2,"ddd mmm d")</f>
        <v>Mon Nov 9</v>
      </c>
      <c r="B4" t="inlineStr">
        <is>
          <t xml:space="preserve">Yogurt and bananas</t>
        </is>
      </c>
      <c r="C4" t="inlineStr">
        <is>
          <t xml:space="preserve">Turkey sandwiches</t>
        </is>
      </c>
      <c r="D4" s="9" t="inlineStr">
        <is>
          <t xml:space="preserve">Sheet-pan chicken and peppers</t>
        </is>
      </c>
      <c r="F4" t="inlineStr">
        <is>
          <t xml:space="preserve">Grocery budget</t>
        </is>
      </c>
      <c r="G4" s="3">
        <v>110</v>
      </c>
    </row>
    <row r="5">
      <c r="A5" t="str">
        <f>TEXT($B$2+1,"ddd mmm d")</f>
        <v>Tue Nov 10</v>
      </c>
      <c r="B5" t="inlineStr">
        <is>
          <t xml:space="preserve">Scrambled eggs and toast</t>
        </is>
      </c>
      <c r="C5" t="inlineStr">
        <is>
          <t xml:space="preserve">Leftover chicken salad</t>
        </is>
      </c>
      <c r="D5" s="9" t="inlineStr">
        <is>
          <t xml:space="preserve">Beef tacos</t>
        </is>
      </c>
      <c r="F5" t="inlineStr">
        <is>
          <t xml:space="preserve">People eating</t>
        </is>
      </c>
      <c r="G5" s="9">
        <v>3</v>
      </c>
    </row>
    <row r="6">
      <c r="A6" t="str">
        <f>TEXT($B$2+2,"ddd mmm d")</f>
        <v>Wed Nov 11</v>
      </c>
      <c r="B6" t="inlineStr">
        <is>
          <t xml:space="preserve">Yogurt and bananas</t>
        </is>
      </c>
      <c r="C6" t="inlineStr">
        <is>
          <t xml:space="preserve">Turkey sandwiches</t>
        </is>
      </c>
      <c r="D6" s="9" t="inlineStr">
        <is>
          <t xml:space="preserve">Spaghetti with meat sauce</t>
        </is>
      </c>
      <c r="F6" t="inlineStr">
        <is>
          <t xml:space="preserve">Total to buy</t>
        </is>
      </c>
      <c r="G6" s="3">
        <f>G33</f>
        <v>119.69</v>
      </c>
    </row>
    <row r="7">
      <c r="A7" t="str">
        <f>TEXT($B$2+3,"ddd mmm d")</f>
        <v>Thu Nov 12</v>
      </c>
      <c r="B7" t="inlineStr">
        <is>
          <t xml:space="preserve">Oatmeal</t>
        </is>
      </c>
      <c r="C7" t="inlineStr">
        <is>
          <t xml:space="preserve">Leftover pasta</t>
        </is>
      </c>
      <c r="D7" s="9" t="inlineStr">
        <is>
          <t xml:space="preserve">Chicken and broccoli stir fry</t>
        </is>
      </c>
      <c r="F7" t="inlineStr">
        <is>
          <t xml:space="preserve">Left in budget</t>
        </is>
      </c>
      <c r="G7" s="3">
        <f>G4-G6</f>
        <v>-9.69</v>
      </c>
    </row>
    <row r="8">
      <c r="A8" t="str">
        <f>TEXT($B$2+4,"ddd mmm d")</f>
        <v>Fri Nov 13</v>
      </c>
      <c r="B8" t="inlineStr">
        <is>
          <t xml:space="preserve">Scrambled eggs and toast</t>
        </is>
      </c>
      <c r="C8" t="inlineStr">
        <is>
          <t xml:space="preserve">Turkey sandwiches</t>
        </is>
      </c>
      <c r="D8" s="9" t="inlineStr">
        <is>
          <t xml:space="preserve">Homemade pizza night</t>
        </is>
      </c>
      <c r="F8" t="inlineStr">
        <is>
          <t xml:space="preserve">Budget check</t>
        </is>
      </c>
      <c r="G8" s="3" t="str">
        <f>IF(G6&gt;G4,"Over by "&amp;TEXT(G6-G4,"$#,##0.00"),"Within budget")</f>
        <v>Over by $9.69</v>
      </c>
    </row>
    <row r="9">
      <c r="A9" t="str">
        <f>TEXT($B$2+5,"ddd mmm d")</f>
        <v>Sat Nov 14</v>
      </c>
      <c r="B9" t="inlineStr">
        <is>
          <t xml:space="preserve">Pancakes</t>
        </is>
      </c>
      <c r="C9" t="inlineStr">
        <is>
          <t xml:space="preserve">Salad with leftovers</t>
        </is>
      </c>
      <c r="D9" s="9" t="inlineStr">
        <is>
          <t xml:space="preserve">Beef and bean chili</t>
        </is>
      </c>
      <c r="F9" t="inlineStr">
        <is>
          <t xml:space="preserve">Cost per person per day</t>
        </is>
      </c>
      <c r="G9" s="3">
        <f>IF(G5&gt;0,ROUND(G6/(G5*7),2),0)</f>
        <v>5.7</v>
      </c>
    </row>
    <row r="10">
      <c r="A10" t="str">
        <f>TEXT($B$2+6,"ddd mmm d")</f>
        <v>Sun Nov 15</v>
      </c>
      <c r="B10" t="inlineStr">
        <is>
          <t xml:space="preserve">Eggs and toast</t>
        </is>
      </c>
      <c r="C10" t="inlineStr">
        <is>
          <t xml:space="preserve">Chili leftovers</t>
        </is>
      </c>
      <c r="D10" s="9" t="inlineStr">
        <is>
          <t xml:space="preserve">Roast salmon, rice and broccoli</t>
        </is>
      </c>
      <c r="F10" t="inlineStr">
        <is>
          <t xml:space="preserve">Items to buy</t>
        </is>
      </c>
      <c r="G10" s="9">
        <f>COUNTIFS(A13:A32,"&lt;&gt;",F13:F32,"&lt;&gt;Yes")</f>
        <v>17</v>
      </c>
    </row>
    <row r="12">
      <c r="A12" s="2" t="inlineStr">
        <is>
          <t xml:space="preserve">Item</t>
        </is>
      </c>
      <c r="B12" s="2" t="inlineStr">
        <is>
          <t xml:space="preserve">Store section</t>
        </is>
      </c>
      <c r="C12" s="2" t="inlineStr">
        <is>
          <t xml:space="preserve">For</t>
        </is>
      </c>
      <c r="D12" s="10" t="inlineStr">
        <is>
          <t xml:space="preserve">Qty</t>
        </is>
      </c>
      <c r="E12" s="4" t="inlineStr">
        <is>
          <t xml:space="preserve">Unit price</t>
        </is>
      </c>
      <c r="F12" s="2" t="inlineStr">
        <is>
          <t xml:space="preserve">Have it?</t>
        </is>
      </c>
      <c r="G12" s="4" t="inlineStr">
        <is>
          <t xml:space="preserve">Cost to buy</t>
        </is>
      </c>
    </row>
    <row r="13">
      <c r="A13" t="inlineStr">
        <is>
          <t xml:space="preserve">Chicken thighs, 2 lb</t>
        </is>
      </c>
      <c r="B13" t="inlineStr">
        <is>
          <t xml:space="preserve">Meat and fish</t>
        </is>
      </c>
      <c r="C13" t="inlineStr">
        <is>
          <t xml:space="preserve">Mon, Thu dinner</t>
        </is>
      </c>
      <c r="D13" s="9">
        <v>2</v>
      </c>
      <c r="E13" s="3">
        <v>7.49</v>
      </c>
      <c r="F13" t="inlineStr">
        <is>
          <t xml:space="preserve">No</t>
        </is>
      </c>
      <c r="G13" s="3">
        <f>IF(A13="","",IF(F13="Yes",0,ROUND(D13*E13,2)))</f>
        <v>14.98</v>
      </c>
    </row>
    <row r="14">
      <c r="A14" t="inlineStr">
        <is>
          <t xml:space="preserve">Ground beef, 1 lb</t>
        </is>
      </c>
      <c r="B14" t="inlineStr">
        <is>
          <t xml:space="preserve">Meat and fish</t>
        </is>
      </c>
      <c r="C14" t="inlineStr">
        <is>
          <t xml:space="preserve">Tue, Wed, Sat dinner</t>
        </is>
      </c>
      <c r="D14" s="9">
        <v>3</v>
      </c>
      <c r="E14" s="3">
        <v>5.99</v>
      </c>
      <c r="F14" t="inlineStr">
        <is>
          <t xml:space="preserve">No</t>
        </is>
      </c>
      <c r="G14" s="3">
        <f>IF(A14="","",IF(F14="Yes",0,ROUND(D14*E14,2)))</f>
        <v>17.97</v>
      </c>
    </row>
    <row r="15">
      <c r="A15" t="inlineStr">
        <is>
          <t xml:space="preserve">Salmon fillets, 1 lb</t>
        </is>
      </c>
      <c r="B15" t="inlineStr">
        <is>
          <t xml:space="preserve">Meat and fish</t>
        </is>
      </c>
      <c r="C15" t="inlineStr">
        <is>
          <t xml:space="preserve">Sun dinner</t>
        </is>
      </c>
      <c r="D15" s="9">
        <v>1</v>
      </c>
      <c r="E15" s="3">
        <v>12.99</v>
      </c>
      <c r="F15" t="inlineStr">
        <is>
          <t xml:space="preserve">No</t>
        </is>
      </c>
      <c r="G15" s="3">
        <f>IF(A15="","",IF(F15="Yes",0,ROUND(D15*E15,2)))</f>
        <v>12.99</v>
      </c>
    </row>
    <row r="16">
      <c r="A16" t="inlineStr">
        <is>
          <t xml:space="preserve">Sliced turkey, 1 lb</t>
        </is>
      </c>
      <c r="B16" t="inlineStr">
        <is>
          <t xml:space="preserve">Meat and fish</t>
        </is>
      </c>
      <c r="C16" t="inlineStr">
        <is>
          <t xml:space="preserve">Lunches</t>
        </is>
      </c>
      <c r="D16" s="9">
        <v>1</v>
      </c>
      <c r="E16" s="3">
        <v>8.49</v>
      </c>
      <c r="F16" t="inlineStr">
        <is>
          <t xml:space="preserve">No</t>
        </is>
      </c>
      <c r="G16" s="3">
        <f>IF(A16="","",IF(F16="Yes",0,ROUND(D16*E16,2)))</f>
        <v>8.49</v>
      </c>
    </row>
    <row r="17">
      <c r="A17" t="inlineStr">
        <is>
          <t xml:space="preserve">Bell peppers</t>
        </is>
      </c>
      <c r="B17" t="inlineStr">
        <is>
          <t xml:space="preserve">Produce</t>
        </is>
      </c>
      <c r="C17" t="inlineStr">
        <is>
          <t xml:space="preserve">Mon, Thu dinner</t>
        </is>
      </c>
      <c r="D17" s="9">
        <v>4</v>
      </c>
      <c r="E17" s="3">
        <v>1.25</v>
      </c>
      <c r="F17" t="inlineStr">
        <is>
          <t xml:space="preserve">No</t>
        </is>
      </c>
      <c r="G17" s="3">
        <f>IF(A17="","",IF(F17="Yes",0,ROUND(D17*E17,2)))</f>
        <v>5</v>
      </c>
    </row>
    <row r="18">
      <c r="A18" t="inlineStr">
        <is>
          <t xml:space="preserve">Onions, 3 lb bag</t>
        </is>
      </c>
      <c r="B18" t="inlineStr">
        <is>
          <t xml:space="preserve">Produce</t>
        </is>
      </c>
      <c r="C18" t="inlineStr">
        <is>
          <t xml:space="preserve">Several dinners</t>
        </is>
      </c>
      <c r="D18" s="9">
        <v>1</v>
      </c>
      <c r="E18" s="3">
        <v>3.49</v>
      </c>
      <c r="F18" t="inlineStr">
        <is>
          <t xml:space="preserve">Yes</t>
        </is>
      </c>
      <c r="G18" s="3">
        <f>IF(A18="","",IF(F18="Yes",0,ROUND(D18*E18,2)))</f>
        <v>0</v>
      </c>
    </row>
    <row r="19">
      <c r="A19" t="inlineStr">
        <is>
          <t xml:space="preserve">Broccoli crowns</t>
        </is>
      </c>
      <c r="B19" t="inlineStr">
        <is>
          <t xml:space="preserve">Produce</t>
        </is>
      </c>
      <c r="C19" t="inlineStr">
        <is>
          <t xml:space="preserve">Thu, Sun dinner</t>
        </is>
      </c>
      <c r="D19" s="9">
        <v>2</v>
      </c>
      <c r="E19" s="3">
        <v>2.19</v>
      </c>
      <c r="F19" t="inlineStr">
        <is>
          <t xml:space="preserve">No</t>
        </is>
      </c>
      <c r="G19" s="3">
        <f>IF(A19="","",IF(F19="Yes",0,ROUND(D19*E19,2)))</f>
        <v>4.38</v>
      </c>
    </row>
    <row r="20">
      <c r="A20" t="inlineStr">
        <is>
          <t xml:space="preserve">Bananas</t>
        </is>
      </c>
      <c r="B20" t="inlineStr">
        <is>
          <t xml:space="preserve">Produce</t>
        </is>
      </c>
      <c r="C20" t="inlineStr">
        <is>
          <t xml:space="preserve">Breakfasts</t>
        </is>
      </c>
      <c r="D20" s="9">
        <v>6</v>
      </c>
      <c r="E20" s="3">
        <v>0.29</v>
      </c>
      <c r="F20" t="inlineStr">
        <is>
          <t xml:space="preserve">No</t>
        </is>
      </c>
      <c r="G20" s="3">
        <f>IF(A20="","",IF(F20="Yes",0,ROUND(D20*E20,2)))</f>
        <v>1.74</v>
      </c>
    </row>
    <row r="21">
      <c r="A21" t="inlineStr">
        <is>
          <t xml:space="preserve">Romaine hearts, 3 pack</t>
        </is>
      </c>
      <c r="B21" t="inlineStr">
        <is>
          <t xml:space="preserve">Produce</t>
        </is>
      </c>
      <c r="C21" t="inlineStr">
        <is>
          <t xml:space="preserve">Lunches</t>
        </is>
      </c>
      <c r="D21" s="9">
        <v>1</v>
      </c>
      <c r="E21" s="3">
        <v>3.99</v>
      </c>
      <c r="F21" t="inlineStr">
        <is>
          <t xml:space="preserve">No</t>
        </is>
      </c>
      <c r="G21" s="3">
        <f>IF(A21="","",IF(F21="Yes",0,ROUND(D21*E21,2)))</f>
        <v>3.99</v>
      </c>
    </row>
    <row r="22">
      <c r="A22" t="inlineStr">
        <is>
          <t xml:space="preserve">Eggs, dozen</t>
        </is>
      </c>
      <c r="B22" t="inlineStr">
        <is>
          <t xml:space="preserve">Dairy and eggs</t>
        </is>
      </c>
      <c r="C22" t="inlineStr">
        <is>
          <t xml:space="preserve">Breakfasts</t>
        </is>
      </c>
      <c r="D22" s="9">
        <v>2</v>
      </c>
      <c r="E22" s="3">
        <v>3.89</v>
      </c>
      <c r="F22" t="inlineStr">
        <is>
          <t xml:space="preserve">No</t>
        </is>
      </c>
      <c r="G22" s="3">
        <f>IF(A22="","",IF(F22="Yes",0,ROUND(D22*E22,2)))</f>
        <v>7.78</v>
      </c>
    </row>
    <row r="23">
      <c r="A23" t="inlineStr">
        <is>
          <t xml:space="preserve">Milk, 1 gal</t>
        </is>
      </c>
      <c r="B23" t="inlineStr">
        <is>
          <t xml:space="preserve">Dairy and eggs</t>
        </is>
      </c>
      <c r="C23" t="inlineStr">
        <is>
          <t xml:space="preserve">Breakfasts</t>
        </is>
      </c>
      <c r="D23" s="9">
        <v>1</v>
      </c>
      <c r="E23" s="3">
        <v>3.99</v>
      </c>
      <c r="F23" t="inlineStr">
        <is>
          <t xml:space="preserve">No</t>
        </is>
      </c>
      <c r="G23" s="3">
        <f>IF(A23="","",IF(F23="Yes",0,ROUND(D23*E23,2)))</f>
        <v>3.99</v>
      </c>
    </row>
    <row r="24">
      <c r="A24" t="inlineStr">
        <is>
          <t xml:space="preserve">Shredded cheese, 8 oz</t>
        </is>
      </c>
      <c r="B24" t="inlineStr">
        <is>
          <t xml:space="preserve">Dairy and eggs</t>
        </is>
      </c>
      <c r="C24" t="inlineStr">
        <is>
          <t xml:space="preserve">Tacos, pizza</t>
        </is>
      </c>
      <c r="D24" s="9">
        <v>2</v>
      </c>
      <c r="E24" s="3">
        <v>3.79</v>
      </c>
      <c r="F24" t="inlineStr">
        <is>
          <t xml:space="preserve">No</t>
        </is>
      </c>
      <c r="G24" s="3">
        <f>IF(A24="","",IF(F24="Yes",0,ROUND(D24*E24,2)))</f>
        <v>7.58</v>
      </c>
    </row>
    <row r="25">
      <c r="A25" t="inlineStr">
        <is>
          <t xml:space="preserve">Greek yogurt, 32 oz</t>
        </is>
      </c>
      <c r="B25" t="inlineStr">
        <is>
          <t xml:space="preserve">Dairy and eggs</t>
        </is>
      </c>
      <c r="C25" t="inlineStr">
        <is>
          <t xml:space="preserve">Breakfasts</t>
        </is>
      </c>
      <c r="D25" s="9">
        <v>1</v>
      </c>
      <c r="E25" s="3">
        <v>5.49</v>
      </c>
      <c r="F25" t="inlineStr">
        <is>
          <t xml:space="preserve">No</t>
        </is>
      </c>
      <c r="G25" s="3">
        <f>IF(A25="","",IF(F25="Yes",0,ROUND(D25*E25,2)))</f>
        <v>5.49</v>
      </c>
    </row>
    <row r="26">
      <c r="A26" t="inlineStr">
        <is>
          <t xml:space="preserve">Spaghetti, 1 lb</t>
        </is>
      </c>
      <c r="B26" t="inlineStr">
        <is>
          <t xml:space="preserve">Pantry</t>
        </is>
      </c>
      <c r="C26" t="inlineStr">
        <is>
          <t xml:space="preserve">Wed dinner</t>
        </is>
      </c>
      <c r="D26" s="9">
        <v>1</v>
      </c>
      <c r="E26" s="3">
        <v>1.69</v>
      </c>
      <c r="F26" t="inlineStr">
        <is>
          <t xml:space="preserve">Yes</t>
        </is>
      </c>
      <c r="G26" s="3">
        <f>IF(A26="","",IF(F26="Yes",0,ROUND(D26*E26,2)))</f>
        <v>0</v>
      </c>
    </row>
    <row r="27">
      <c r="A27" t="inlineStr">
        <is>
          <t xml:space="preserve">Marinara sauce, 24 oz</t>
        </is>
      </c>
      <c r="B27" t="inlineStr">
        <is>
          <t xml:space="preserve">Pantry</t>
        </is>
      </c>
      <c r="C27" t="inlineStr">
        <is>
          <t xml:space="preserve">Wed dinner, pizza</t>
        </is>
      </c>
      <c r="D27" s="9">
        <v>2</v>
      </c>
      <c r="E27" s="3">
        <v>3.29</v>
      </c>
      <c r="F27" t="inlineStr">
        <is>
          <t xml:space="preserve">No</t>
        </is>
      </c>
      <c r="G27" s="3">
        <f>IF(A27="","",IF(F27="Yes",0,ROUND(D27*E27,2)))</f>
        <v>6.58</v>
      </c>
    </row>
    <row r="28">
      <c r="A28" t="inlineStr">
        <is>
          <t xml:space="preserve">Kidney beans, can</t>
        </is>
      </c>
      <c r="B28" t="inlineStr">
        <is>
          <t xml:space="preserve">Pantry</t>
        </is>
      </c>
      <c r="C28" t="inlineStr">
        <is>
          <t xml:space="preserve">Sat dinner</t>
        </is>
      </c>
      <c r="D28" s="9">
        <v>2</v>
      </c>
      <c r="E28" s="3">
        <v>1.09</v>
      </c>
      <c r="F28" t="inlineStr">
        <is>
          <t xml:space="preserve">No</t>
        </is>
      </c>
      <c r="G28" s="3">
        <f>IF(A28="","",IF(F28="Yes",0,ROUND(D28*E28,2)))</f>
        <v>2.18</v>
      </c>
    </row>
    <row r="29">
      <c r="A29" t="inlineStr">
        <is>
          <t xml:space="preserve">Taco shells, 12 ct</t>
        </is>
      </c>
      <c r="B29" t="inlineStr">
        <is>
          <t xml:space="preserve">Pantry</t>
        </is>
      </c>
      <c r="C29" t="inlineStr">
        <is>
          <t xml:space="preserve">Tue dinner</t>
        </is>
      </c>
      <c r="D29" s="9">
        <v>1</v>
      </c>
      <c r="E29" s="3">
        <v>2.99</v>
      </c>
      <c r="F29" t="inlineStr">
        <is>
          <t xml:space="preserve">No</t>
        </is>
      </c>
      <c r="G29" s="3">
        <f>IF(A29="","",IF(F29="Yes",0,ROUND(D29*E29,2)))</f>
        <v>2.99</v>
      </c>
    </row>
    <row r="30">
      <c r="A30" t="inlineStr">
        <is>
          <t xml:space="preserve">Pizza dough</t>
        </is>
      </c>
      <c r="B30" t="inlineStr">
        <is>
          <t xml:space="preserve">Bakery</t>
        </is>
      </c>
      <c r="C30" t="inlineStr">
        <is>
          <t xml:space="preserve">Fri dinner</t>
        </is>
      </c>
      <c r="D30" s="9">
        <v>2</v>
      </c>
      <c r="E30" s="3">
        <v>3.49</v>
      </c>
      <c r="F30" t="inlineStr">
        <is>
          <t xml:space="preserve">No</t>
        </is>
      </c>
      <c r="G30" s="3">
        <f>IF(A30="","",IF(F30="Yes",0,ROUND(D30*E30,2)))</f>
        <v>6.98</v>
      </c>
    </row>
    <row r="31">
      <c r="A31" t="inlineStr">
        <is>
          <t xml:space="preserve">Sandwich bread</t>
        </is>
      </c>
      <c r="B31" t="inlineStr">
        <is>
          <t xml:space="preserve">Bakery</t>
        </is>
      </c>
      <c r="C31" t="inlineStr">
        <is>
          <t xml:space="preserve">Lunches, toast</t>
        </is>
      </c>
      <c r="D31" s="9">
        <v>2</v>
      </c>
      <c r="E31" s="3">
        <v>3.29</v>
      </c>
      <c r="F31" t="inlineStr">
        <is>
          <t xml:space="preserve">No</t>
        </is>
      </c>
      <c r="G31" s="3">
        <f>IF(A31="","",IF(F31="Yes",0,ROUND(D31*E31,2)))</f>
        <v>6.58</v>
      </c>
    </row>
    <row r="32">
      <c r="G32" s="3" t="str">
        <f>IF(A32="","",IF(F32="Yes",0,ROUND(D32*E32,2)))</f>
        <v/>
      </c>
    </row>
    <row r="33">
      <c r="A33" s="2" t="inlineStr">
        <is>
          <t xml:space="preserve">Total</t>
        </is>
      </c>
      <c r="G33" s="4">
        <f>SUM(G13:G32)</f>
        <v>119.69</v>
      </c>
    </row>
    <row r="35">
      <c r="A35" s="2" t="inlineStr">
        <is>
          <t xml:space="preserve">Spend by store section</t>
        </is>
      </c>
      <c r="E35" s="4" t="inlineStr">
        <is>
          <t xml:space="preserve">Cost</t>
        </is>
      </c>
      <c r="F35" s="2" t="inlineStr">
        <is>
          <t xml:space="preserve">Share</t>
        </is>
      </c>
    </row>
    <row r="36">
      <c r="A36" t="inlineStr">
        <is>
          <t xml:space="preserve">Produce</t>
        </is>
      </c>
      <c r="E36" s="3">
        <f>SUMIF($B$13:$B$32,A36,$G$13:$G$32)</f>
        <v>15.11</v>
      </c>
      <c r="F36" s="13">
        <f>IF($G$6&gt;0,E36/$G$6,0)</f>
        <v>0.126242793884201</v>
      </c>
    </row>
    <row r="37">
      <c r="A37" t="inlineStr">
        <is>
          <t xml:space="preserve">Meat and fish</t>
        </is>
      </c>
      <c r="E37" s="3">
        <f>SUMIF($B$13:$B$32,A37,$G$13:$G$32)</f>
        <v>54.43</v>
      </c>
      <c r="F37" s="13">
        <f>IF($G$6&gt;0,E37/$G$6,0)</f>
        <v>0.454758125156655</v>
      </c>
    </row>
    <row r="38">
      <c r="A38" t="inlineStr">
        <is>
          <t xml:space="preserve">Dairy and eggs</t>
        </is>
      </c>
      <c r="E38" s="3">
        <f>SUMIF($B$13:$B$32,A38,$G$13:$G$32)</f>
        <v>24.84</v>
      </c>
      <c r="F38" s="13">
        <f>IF($G$6&gt;0,E38/$G$6,0)</f>
        <v>0.207536135015457</v>
      </c>
    </row>
    <row r="39">
      <c r="A39" t="inlineStr">
        <is>
          <t xml:space="preserve">Pantry</t>
        </is>
      </c>
      <c r="E39" s="3">
        <f>SUMIF($B$13:$B$32,A39,$G$13:$G$32)</f>
        <v>11.75</v>
      </c>
      <c r="F39" s="13">
        <f>IF($G$6&gt;0,E39/$G$6,0)</f>
        <v>0.0981702732057816</v>
      </c>
    </row>
    <row r="40">
      <c r="A40" t="inlineStr">
        <is>
          <t xml:space="preserve">Bakery</t>
        </is>
      </c>
      <c r="E40" s="3">
        <f>SUMIF($B$13:$B$32,A40,$G$13:$G$32)</f>
        <v>13.56</v>
      </c>
      <c r="F40" s="13">
        <f>IF($G$6&gt;0,E40/$G$6,0)</f>
        <v>0.113292672737906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weekly meal planner and grocery list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