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Wedding budget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48.7" customWidth="1"/>
    <col min="2" max="2" width="13.7" customWidth="1"/>
    <col min="3" max="3" width="12.7" customWidth="1"/>
    <col min="4" max="4" width="20.7" customWidth="1"/>
    <col min="5" max="5" width="13.7" customWidth="1"/>
    <col min="6" max="6" width="12.7" customWidth="1"/>
    <col min="7" max="7" width="18.7" customWidth="1"/>
    <col min="8" max="8" width="17.7" customWidth="1"/>
    <col min="9" max="9" width="12.7" customWidth="1"/>
  </cols>
  <sheetData>
    <row r="1">
      <c r="A1" s="2" t="inlineStr">
        <is>
          <t xml:space="preserve">Wedding budget</t>
        </is>
      </c>
    </row>
    <row r="2">
      <c r="A2" t="inlineStr">
        <is>
          <t xml:space="preserve">Wedding date</t>
        </is>
      </c>
      <c r="B2" s="5">
        <v>46403</v>
      </c>
    </row>
    <row r="3">
      <c r="A3" t="inlineStr">
        <is>
          <t xml:space="preserve">Total budget</t>
        </is>
      </c>
      <c r="B3" s="3">
        <v>30000</v>
      </c>
    </row>
    <row r="4">
      <c r="A4" t="inlineStr">
        <is>
          <t xml:space="preserve">Expected guests</t>
        </is>
      </c>
      <c r="B4" s="9">
        <v>120</v>
      </c>
    </row>
    <row r="5">
      <c r="A5" t="inlineStr">
        <is>
          <t xml:space="preserve">Today's date</t>
        </is>
      </c>
      <c r="B5" s="5">
        <v>46328</v>
      </c>
    </row>
    <row r="7">
      <c r="A7" s="2" t="inlineStr">
        <is>
          <t xml:space="preserve">Category</t>
        </is>
      </c>
      <c r="B7" s="4" t="inlineStr">
        <is>
          <t xml:space="preserve">Budget</t>
        </is>
      </c>
      <c r="C7" s="4" t="inlineStr">
        <is>
          <t xml:space="preserve">Quote</t>
        </is>
      </c>
      <c r="D7" s="4" t="inlineStr">
        <is>
          <t xml:space="preserve">Under (+) / over (-)</t>
        </is>
      </c>
      <c r="E7" s="4" t="inlineStr">
        <is>
          <t xml:space="preserve">Deposit paid</t>
        </is>
      </c>
      <c r="F7" s="4" t="inlineStr">
        <is>
          <t xml:space="preserve">Balance</t>
        </is>
      </c>
      <c r="G7" s="10" t="inlineStr">
        <is>
          <t xml:space="preserve">Due (days before)</t>
        </is>
      </c>
      <c r="H7" s="6" t="inlineStr">
        <is>
          <t xml:space="preserve">Balance due date</t>
        </is>
      </c>
      <c r="I7" s="2" t="inlineStr">
        <is>
          <t xml:space="preserve">Status</t>
        </is>
      </c>
    </row>
    <row r="8">
      <c r="A8" t="inlineStr">
        <is>
          <t xml:space="preserve">Venue</t>
        </is>
      </c>
      <c r="B8" s="3">
        <v>8500</v>
      </c>
      <c r="C8" s="3">
        <v>9500</v>
      </c>
      <c r="D8" s="3">
        <f>IF(C8="","",B8-C8)</f>
        <v>-1000</v>
      </c>
      <c r="E8" s="3">
        <v>3000</v>
      </c>
      <c r="F8" s="3">
        <f>IF(C8="","",C8-E8)</f>
        <v>6500</v>
      </c>
      <c r="G8" s="9">
        <v>60</v>
      </c>
      <c r="H8" s="5">
        <f>IF(C8="","",$B$2-G8)</f>
        <v>46343</v>
      </c>
      <c r="I8" t="str">
        <f>IF(C8="","Get quotes",IF(F8&lt;=0,"Paid",IF(H8-$B$5&lt;=30,"Pay soon","Scheduled")))</f>
        <v>Pay soon</v>
      </c>
    </row>
    <row r="9">
      <c r="A9" t="inlineStr">
        <is>
          <t xml:space="preserve">Catering</t>
        </is>
      </c>
      <c r="B9" s="3">
        <v>9600</v>
      </c>
      <c r="C9" s="3">
        <v>10200</v>
      </c>
      <c r="D9" s="3">
        <f>IF(C9="","",B9-C9)</f>
        <v>-600</v>
      </c>
      <c r="E9" s="3">
        <v>2000</v>
      </c>
      <c r="F9" s="3">
        <f>IF(C9="","",C9-E9)</f>
        <v>8200</v>
      </c>
      <c r="G9" s="9">
        <v>30</v>
      </c>
      <c r="H9" s="5">
        <f>IF(C9="","",$B$2-G9)</f>
        <v>46373</v>
      </c>
      <c r="I9" t="str">
        <f>IF(C9="","Get quotes",IF(F9&lt;=0,"Paid",IF(H9-$B$5&lt;=30,"Pay soon","Scheduled")))</f>
        <v>Scheduled</v>
      </c>
    </row>
    <row r="10">
      <c r="A10" t="inlineStr">
        <is>
          <t xml:space="preserve">Photography</t>
        </is>
      </c>
      <c r="B10" s="3">
        <v>3200</v>
      </c>
      <c r="C10" s="3">
        <v>2950</v>
      </c>
      <c r="D10" s="3">
        <f>IF(C10="","",B10-C10)</f>
        <v>250</v>
      </c>
      <c r="E10" s="3">
        <v>1000</v>
      </c>
      <c r="F10" s="3">
        <f>IF(C10="","",C10-E10)</f>
        <v>1950</v>
      </c>
      <c r="G10" s="9">
        <v>14</v>
      </c>
      <c r="H10" s="5">
        <f>IF(C10="","",$B$2-G10)</f>
        <v>46389</v>
      </c>
      <c r="I10" t="str">
        <f>IF(C10="","Get quotes",IF(F10&lt;=0,"Paid",IF(H10-$B$5&lt;=30,"Pay soon","Scheduled")))</f>
        <v>Scheduled</v>
      </c>
    </row>
    <row r="11">
      <c r="A11" t="inlineStr">
        <is>
          <t xml:space="preserve">Flowers</t>
        </is>
      </c>
      <c r="B11" s="3">
        <v>2000</v>
      </c>
      <c r="C11" s="3">
        <v>2400</v>
      </c>
      <c r="D11" s="3">
        <f>IF(C11="","",B11-C11)</f>
        <v>-400</v>
      </c>
      <c r="E11" s="3">
        <v>500</v>
      </c>
      <c r="F11" s="3">
        <f>IF(C11="","",C11-E11)</f>
        <v>1900</v>
      </c>
      <c r="G11" s="9">
        <v>14</v>
      </c>
      <c r="H11" s="5">
        <f>IF(C11="","",$B$2-G11)</f>
        <v>46389</v>
      </c>
      <c r="I11" t="str">
        <f>IF(C11="","Get quotes",IF(F11&lt;=0,"Paid",IF(H11-$B$5&lt;=30,"Pay soon","Scheduled")))</f>
        <v>Scheduled</v>
      </c>
    </row>
    <row r="12">
      <c r="A12" t="inlineStr">
        <is>
          <t xml:space="preserve">Music / DJ</t>
        </is>
      </c>
      <c r="B12" s="3">
        <v>1500</v>
      </c>
      <c r="C12" s="3">
        <v>1400</v>
      </c>
      <c r="D12" s="3">
        <f>IF(C12="","",B12-C12)</f>
        <v>100</v>
      </c>
      <c r="E12" s="3">
        <v>400</v>
      </c>
      <c r="F12" s="3">
        <f>IF(C12="","",C12-E12)</f>
        <v>1000</v>
      </c>
      <c r="G12" s="9">
        <v>7</v>
      </c>
      <c r="H12" s="5">
        <f>IF(C12="","",$B$2-G12)</f>
        <v>46396</v>
      </c>
      <c r="I12" t="str">
        <f>IF(C12="","Get quotes",IF(F12&lt;=0,"Paid",IF(H12-$B$5&lt;=30,"Pay soon","Scheduled")))</f>
        <v>Scheduled</v>
      </c>
    </row>
    <row r="13">
      <c r="A13" t="inlineStr">
        <is>
          <t xml:space="preserve">Attire</t>
        </is>
      </c>
      <c r="B13" s="3">
        <v>2200</v>
      </c>
      <c r="C13" s="3">
        <v>1850</v>
      </c>
      <c r="D13" s="3">
        <f>IF(C13="","",B13-C13)</f>
        <v>350</v>
      </c>
      <c r="E13" s="3">
        <v>1850</v>
      </c>
      <c r="F13" s="3">
        <f>IF(C13="","",C13-E13)</f>
        <v>0</v>
      </c>
      <c r="G13" s="9">
        <v>0</v>
      </c>
      <c r="H13" s="5">
        <f>IF(C13="","",$B$2-G13)</f>
        <v>46403</v>
      </c>
      <c r="I13" t="str">
        <f>IF(C13="","Get quotes",IF(F13&lt;=0,"Paid",IF(H13-$B$5&lt;=30,"Pay soon","Scheduled")))</f>
        <v>Paid</v>
      </c>
    </row>
    <row r="14">
      <c r="A14" t="inlineStr">
        <is>
          <t xml:space="preserve">Cake</t>
        </is>
      </c>
      <c r="B14" s="3">
        <v>700</v>
      </c>
      <c r="C14" s="3">
        <v>650</v>
      </c>
      <c r="D14" s="3">
        <f>IF(C14="","",B14-C14)</f>
        <v>50</v>
      </c>
      <c r="E14" s="3">
        <v>100</v>
      </c>
      <c r="F14" s="3">
        <f>IF(C14="","",C14-E14)</f>
        <v>550</v>
      </c>
      <c r="G14" s="9">
        <v>7</v>
      </c>
      <c r="H14" s="5">
        <f>IF(C14="","",$B$2-G14)</f>
        <v>46396</v>
      </c>
      <c r="I14" t="str">
        <f>IF(C14="","Get quotes",IF(F14&lt;=0,"Paid",IF(H14-$B$5&lt;=30,"Pay soon","Scheduled")))</f>
        <v>Scheduled</v>
      </c>
    </row>
    <row r="15">
      <c r="A15" t="inlineStr">
        <is>
          <t xml:space="preserve">Invitations and stationery</t>
        </is>
      </c>
      <c r="B15" s="3">
        <v>500</v>
      </c>
      <c r="C15" s="3">
        <v>380</v>
      </c>
      <c r="D15" s="3">
        <f>IF(C15="","",B15-C15)</f>
        <v>120</v>
      </c>
      <c r="E15" s="3">
        <v>380</v>
      </c>
      <c r="F15" s="3">
        <f>IF(C15="","",C15-E15)</f>
        <v>0</v>
      </c>
      <c r="G15" s="9">
        <v>0</v>
      </c>
      <c r="H15" s="5">
        <f>IF(C15="","",$B$2-G15)</f>
        <v>46403</v>
      </c>
      <c r="I15" t="str">
        <f>IF(C15="","Get quotes",IF(F15&lt;=0,"Paid",IF(H15-$B$5&lt;=30,"Pay soon","Scheduled")))</f>
        <v>Paid</v>
      </c>
    </row>
    <row r="16">
      <c r="A16" t="inlineStr">
        <is>
          <t xml:space="preserve">Hair and makeup</t>
        </is>
      </c>
      <c r="B16" s="3">
        <v>900</v>
      </c>
      <c r="D16" s="3" t="str">
        <f>IF(C16="","",B16-C16)</f>
        <v/>
      </c>
      <c r="F16" s="3" t="str">
        <f>IF(C16="","",C16-E16)</f>
        <v/>
      </c>
      <c r="H16" s="5" t="str">
        <f>IF(C16="","",$B$2-G16)</f>
        <v/>
      </c>
      <c r="I16" t="str">
        <f>IF(C16="","Get quotes",IF(F16&lt;=0,"Paid",IF(H16-$B$5&lt;=30,"Pay soon","Scheduled")))</f>
        <v>Get quotes</v>
      </c>
    </row>
    <row r="17">
      <c r="A17" t="inlineStr">
        <is>
          <t xml:space="preserve">Rentals (chairs, linens)</t>
        </is>
      </c>
      <c r="B17" s="3">
        <v>900</v>
      </c>
      <c r="D17" s="3" t="str">
        <f>IF(C17="","",B17-C17)</f>
        <v/>
      </c>
      <c r="F17" s="3" t="str">
        <f>IF(C17="","",C17-E17)</f>
        <v/>
      </c>
      <c r="H17" s="5" t="str">
        <f>IF(C17="","",$B$2-G17)</f>
        <v/>
      </c>
      <c r="I17" t="str">
        <f>IF(C17="","Get quotes",IF(F17&lt;=0,"Paid",IF(H17-$B$5&lt;=30,"Pay soon","Scheduled")))</f>
        <v>Get quotes</v>
      </c>
    </row>
    <row r="18">
      <c r="A18" s="2" t="inlineStr">
        <is>
          <t xml:space="preserve">Total</t>
        </is>
      </c>
      <c r="B18" s="4">
        <f>SUM(B8:B17)</f>
        <v>30000</v>
      </c>
      <c r="C18" s="4">
        <f>SUM(C8:C17)</f>
        <v>29330</v>
      </c>
      <c r="E18" s="4">
        <f>SUM(E8:E17)</f>
        <v>9230</v>
      </c>
      <c r="F18" s="4">
        <f>SUM(F8:F17)</f>
        <v>20100</v>
      </c>
    </row>
    <row r="20">
      <c r="A20" s="2" t="inlineStr">
        <is>
          <t xml:space="preserve">Planned total (quote, or budget where no quote yet)</t>
        </is>
      </c>
      <c r="B20" s="4">
        <f>SUM(C8:C17)+SUMIF(C8:C17,"",B8:B17)</f>
        <v>31130</v>
      </c>
    </row>
    <row r="21">
      <c r="A21" t="inlineStr">
        <is>
          <t xml:space="preserve">Left in total budget (negative = over)</t>
        </is>
      </c>
      <c r="B21" s="3">
        <f>B3-B20</f>
        <v>-1130</v>
      </c>
    </row>
    <row r="22">
      <c r="A22" t="inlineStr">
        <is>
          <t xml:space="preserve">Cost per guest</t>
        </is>
      </c>
      <c r="B22" s="3">
        <f>IF(B4=0,"",ROUND(B20/B4,2))</f>
        <v>259.42</v>
      </c>
    </row>
    <row r="23">
      <c r="A23" t="inlineStr">
        <is>
          <t xml:space="preserve">Still to pay on signed quotes</t>
        </is>
      </c>
      <c r="B23" s="3">
        <f>F18</f>
        <v>20100</v>
      </c>
    </row>
    <row r="24">
      <c r="A24" t="inlineStr">
        <is>
          <t xml:space="preserve">Next balance due</t>
        </is>
      </c>
      <c r="B24" s="5">
        <f>IFERROR(MIN(_xlfn.FILTER(H8:H17,(C8:C17&lt;&gt;"")*(F8:F17&gt;0))),"")</f>
        <v>46343</v>
      </c>
    </row>
    <row r="25">
      <c r="A25" t="inlineStr">
        <is>
          <t xml:space="preserve">Due in the next 60 days</t>
        </is>
      </c>
      <c r="B25" s="3">
        <f>SUMIFS(F8:F17,H8:H17,"&gt;="&amp;B5,H8:H17,"&lt;="&amp;B5+60)</f>
        <v>14700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Excel wedding budget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