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undraising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26.7" customWidth="1"/>
    <col min="2" max="2" width="10.7" customWidth="1"/>
    <col min="3" max="3" width="14.7" customWidth="1"/>
    <col min="4" max="4" width="14.7" customWidth="1"/>
    <col min="5" max="5" width="22.7" customWidth="1"/>
    <col min="6" max="6" width="15.7" customWidth="1"/>
    <col min="7" max="7" width="10.7" customWidth="1"/>
    <col min="8" max="8" width="18.7" customWidth="1"/>
  </cols>
  <sheetData>
    <row r="1">
      <c r="A1" s="2" t="inlineStr">
        <is>
          <t xml:space="preserve">Team fundraising tracker: spring band trip</t>
        </is>
      </c>
    </row>
    <row r="2">
      <c r="A2" t="inlineStr">
        <is>
          <t xml:space="preserve">Campaign goal</t>
        </is>
      </c>
      <c r="B2" s="3">
        <v>10000</v>
      </c>
      <c r="D2" s="3" t="inlineStr">
        <is>
          <t xml:space="preserve">Collected so far</t>
        </is>
      </c>
      <c r="F2" s="3">
        <f>SUM(E9:E24)</f>
        <v>6620</v>
      </c>
    </row>
    <row r="3">
      <c r="A3" t="inlineStr">
        <is>
          <t xml:space="preserve">Campaign start</t>
        </is>
      </c>
      <c r="B3" s="5">
        <v>46296</v>
      </c>
      <c r="D3" s="3" t="inlineStr">
        <is>
          <t xml:space="preserve">% of goal raised</t>
        </is>
      </c>
      <c r="F3" s="13">
        <f>IF(B2&gt;0,F2/B2,0)</f>
        <v>0.662</v>
      </c>
    </row>
    <row r="4">
      <c r="A4" t="inlineStr">
        <is>
          <t xml:space="preserve">Campaign end</t>
        </is>
      </c>
      <c r="B4" s="5">
        <v>46356</v>
      </c>
      <c r="D4" s="3" t="inlineStr">
        <is>
          <t xml:space="preserve">% of campaign time used</t>
        </is>
      </c>
      <c r="F4" s="13">
        <f>MIN(1,MAX(0,(B5-B3)/(B4-B3)))</f>
        <v>0.533333333333333</v>
      </c>
    </row>
    <row r="5">
      <c r="A5" t="inlineStr">
        <is>
          <t xml:space="preserve">Report date</t>
        </is>
      </c>
      <c r="B5" s="5">
        <v>46328</v>
      </c>
      <c r="D5" s="4" t="inlineStr">
        <is>
          <t xml:space="preserve">Pace</t>
        </is>
      </c>
      <c r="F5" s="4" t="str">
        <f>IF(F3&gt;=F4,"On pace","Behind pace")</f>
        <v>On pace</v>
      </c>
    </row>
    <row r="6">
      <c r="D6" s="3" t="inlineStr">
        <is>
          <t xml:space="preserve">Needed per day to finish</t>
        </is>
      </c>
      <c r="F6" s="3">
        <f>IF(B4-B5&gt;0,ROUND(MAX(0,B2-F2)/(B4-B5),2),MAX(0,B2-F2))</f>
        <v>120.71</v>
      </c>
    </row>
    <row r="8">
      <c r="A8" s="2" t="inlineStr">
        <is>
          <t xml:space="preserve">Participant</t>
        </is>
      </c>
      <c r="B8" s="2" t="inlineStr">
        <is>
          <t xml:space="preserve">Team</t>
        </is>
      </c>
      <c r="C8" s="4" t="inlineStr">
        <is>
          <t xml:space="preserve">Personal goal</t>
        </is>
      </c>
      <c r="D8" s="4" t="inlineStr">
        <is>
          <t xml:space="preserve">Pledged</t>
        </is>
      </c>
      <c r="E8" s="4" t="inlineStr">
        <is>
          <t xml:space="preserve">Collected</t>
        </is>
      </c>
      <c r="F8" s="4" t="inlineStr">
        <is>
          <t xml:space="preserve">Still to collect</t>
        </is>
      </c>
      <c r="G8" s="14" t="inlineStr">
        <is>
          <t xml:space="preserve">% of goal</t>
        </is>
      </c>
      <c r="H8" s="2" t="inlineStr">
        <is>
          <t xml:space="preserve">Status</t>
        </is>
      </c>
    </row>
    <row r="9">
      <c r="A9" t="inlineStr">
        <is>
          <t xml:space="preserve">Ella Brooks</t>
        </is>
      </c>
      <c r="B9" t="inlineStr">
        <is>
          <t xml:space="preserve">Blue</t>
        </is>
      </c>
      <c r="C9" s="3">
        <v>500</v>
      </c>
      <c r="D9" s="3">
        <v>620</v>
      </c>
      <c r="E9" s="3">
        <v>540</v>
      </c>
      <c r="F9" s="3">
        <f>MAX(0,D9-E9)</f>
        <v>80</v>
      </c>
      <c r="G9" s="13">
        <f>IF(C9&gt;0,E9/C9,0)</f>
        <v>1.08</v>
      </c>
      <c r="H9" t="str">
        <f>IF(D9=0,"Not started",IF(E9&gt;=C9,"Goal reached",IF(F9&gt;0,"Follow up pledges","Keep going")))</f>
        <v>Goal reached</v>
      </c>
    </row>
    <row r="10">
      <c r="A10" t="inlineStr">
        <is>
          <t xml:space="preserve">Noah Price</t>
        </is>
      </c>
      <c r="B10" t="inlineStr">
        <is>
          <t xml:space="preserve">Blue</t>
        </is>
      </c>
      <c r="C10" s="3">
        <v>500</v>
      </c>
      <c r="D10" s="3">
        <v>410</v>
      </c>
      <c r="E10" s="3">
        <v>410</v>
      </c>
      <c r="F10" s="3">
        <f>MAX(0,D10-E10)</f>
        <v>0</v>
      </c>
      <c r="G10" s="13">
        <f>IF(C10&gt;0,E10/C10,0)</f>
        <v>0.82</v>
      </c>
      <c r="H10" t="str">
        <f>IF(D10=0,"Not started",IF(E10&gt;=C10,"Goal reached",IF(F10&gt;0,"Follow up pledges","Keep going")))</f>
        <v>Keep going</v>
      </c>
    </row>
    <row r="11">
      <c r="A11" t="inlineStr">
        <is>
          <t xml:space="preserve">Ava Reyes</t>
        </is>
      </c>
      <c r="B11" t="inlineStr">
        <is>
          <t xml:space="preserve">Blue</t>
        </is>
      </c>
      <c r="C11" s="3">
        <v>500</v>
      </c>
      <c r="D11" s="3">
        <v>750</v>
      </c>
      <c r="E11" s="3">
        <v>600</v>
      </c>
      <c r="F11" s="3">
        <f>MAX(0,D11-E11)</f>
        <v>150</v>
      </c>
      <c r="G11" s="13">
        <f>IF(C11&gt;0,E11/C11,0)</f>
        <v>1.2</v>
      </c>
      <c r="H11" t="str">
        <f>IF(D11=0,"Not started",IF(E11&gt;=C11,"Goal reached",IF(F11&gt;0,"Follow up pledges","Keep going")))</f>
        <v>Goal reached</v>
      </c>
    </row>
    <row r="12">
      <c r="A12" t="inlineStr">
        <is>
          <t xml:space="preserve">Liam Chen</t>
        </is>
      </c>
      <c r="B12" t="inlineStr">
        <is>
          <t xml:space="preserve">Blue</t>
        </is>
      </c>
      <c r="C12" s="3">
        <v>500</v>
      </c>
      <c r="D12" s="3">
        <v>180</v>
      </c>
      <c r="E12" s="3">
        <v>120</v>
      </c>
      <c r="F12" s="3">
        <f>MAX(0,D12-E12)</f>
        <v>60</v>
      </c>
      <c r="G12" s="13">
        <f>IF(C12&gt;0,E12/C12,0)</f>
        <v>0.24</v>
      </c>
      <c r="H12" t="str">
        <f>IF(D12=0,"Not started",IF(E12&gt;=C12,"Goal reached",IF(F12&gt;0,"Follow up pledges","Keep going")))</f>
        <v>Follow up pledges</v>
      </c>
    </row>
    <row r="13">
      <c r="A13" t="inlineStr">
        <is>
          <t xml:space="preserve">Mia Patel</t>
        </is>
      </c>
      <c r="B13" t="inlineStr">
        <is>
          <t xml:space="preserve">Gold</t>
        </is>
      </c>
      <c r="C13" s="3">
        <v>500</v>
      </c>
      <c r="D13" s="3">
        <v>520</v>
      </c>
      <c r="E13" s="3">
        <v>520</v>
      </c>
      <c r="F13" s="3">
        <f>MAX(0,D13-E13)</f>
        <v>0</v>
      </c>
      <c r="G13" s="13">
        <f>IF(C13&gt;0,E13/C13,0)</f>
        <v>1.04</v>
      </c>
      <c r="H13" t="str">
        <f>IF(D13=0,"Not started",IF(E13&gt;=C13,"Goal reached",IF(F13&gt;0,"Follow up pledges","Keep going")))</f>
        <v>Goal reached</v>
      </c>
    </row>
    <row r="14">
      <c r="A14" t="inlineStr">
        <is>
          <t xml:space="preserve">Ethan Ross</t>
        </is>
      </c>
      <c r="B14" t="inlineStr">
        <is>
          <t xml:space="preserve">Gold</t>
        </is>
      </c>
      <c r="C14" s="3">
        <v>500</v>
      </c>
      <c r="D14" s="3">
        <v>300</v>
      </c>
      <c r="E14" s="3">
        <v>150</v>
      </c>
      <c r="F14" s="3">
        <f>MAX(0,D14-E14)</f>
        <v>150</v>
      </c>
      <c r="G14" s="13">
        <f>IF(C14&gt;0,E14/C14,0)</f>
        <v>0.3</v>
      </c>
      <c r="H14" t="str">
        <f>IF(D14=0,"Not started",IF(E14&gt;=C14,"Goal reached",IF(F14&gt;0,"Follow up pledges","Keep going")))</f>
        <v>Follow up pledges</v>
      </c>
    </row>
    <row r="15">
      <c r="A15" t="inlineStr">
        <is>
          <t xml:space="preserve">Zoe Turner</t>
        </is>
      </c>
      <c r="B15" t="inlineStr">
        <is>
          <t xml:space="preserve">Gold</t>
        </is>
      </c>
      <c r="C15" s="3">
        <v>500</v>
      </c>
      <c r="D15" s="3">
        <v>890</v>
      </c>
      <c r="E15" s="3">
        <v>760</v>
      </c>
      <c r="F15" s="3">
        <f>MAX(0,D15-E15)</f>
        <v>130</v>
      </c>
      <c r="G15" s="13">
        <f>IF(C15&gt;0,E15/C15,0)</f>
        <v>1.52</v>
      </c>
      <c r="H15" t="str">
        <f>IF(D15=0,"Not started",IF(E15&gt;=C15,"Goal reached",IF(F15&gt;0,"Follow up pledges","Keep going")))</f>
        <v>Goal reached</v>
      </c>
    </row>
    <row r="16">
      <c r="A16" t="inlineStr">
        <is>
          <t xml:space="preserve">Owen Diaz</t>
        </is>
      </c>
      <c r="B16" t="inlineStr">
        <is>
          <t xml:space="preserve">Gold</t>
        </is>
      </c>
      <c r="C16" s="3">
        <v>500</v>
      </c>
      <c r="D16" s="3">
        <v>95</v>
      </c>
      <c r="E16" s="3">
        <v>95</v>
      </c>
      <c r="F16" s="3">
        <f>MAX(0,D16-E16)</f>
        <v>0</v>
      </c>
      <c r="G16" s="13">
        <f>IF(C16&gt;0,E16/C16,0)</f>
        <v>0.19</v>
      </c>
      <c r="H16" t="str">
        <f>IF(D16=0,"Not started",IF(E16&gt;=C16,"Goal reached",IF(F16&gt;0,"Follow up pledges","Keep going")))</f>
        <v>Keep going</v>
      </c>
    </row>
    <row r="17">
      <c r="A17" t="inlineStr">
        <is>
          <t xml:space="preserve">Lily Foster</t>
        </is>
      </c>
      <c r="B17" t="inlineStr">
        <is>
          <t xml:space="preserve">Green</t>
        </is>
      </c>
      <c r="C17" s="3">
        <v>500</v>
      </c>
      <c r="D17" s="3">
        <v>640</v>
      </c>
      <c r="E17" s="3">
        <v>500</v>
      </c>
      <c r="F17" s="3">
        <f>MAX(0,D17-E17)</f>
        <v>140</v>
      </c>
      <c r="G17" s="13">
        <f>IF(C17&gt;0,E17/C17,0)</f>
        <v>1</v>
      </c>
      <c r="H17" t="str">
        <f>IF(D17=0,"Not started",IF(E17&gt;=C17,"Goal reached",IF(F17&gt;0,"Follow up pledges","Keep going")))</f>
        <v>Goal reached</v>
      </c>
    </row>
    <row r="18">
      <c r="A18" t="inlineStr">
        <is>
          <t xml:space="preserve">Jack Rivera</t>
        </is>
      </c>
      <c r="B18" t="inlineStr">
        <is>
          <t xml:space="preserve">Green</t>
        </is>
      </c>
      <c r="C18" s="3">
        <v>500</v>
      </c>
      <c r="D18" s="3">
        <v>460</v>
      </c>
      <c r="E18" s="3">
        <v>460</v>
      </c>
      <c r="F18" s="3">
        <f>MAX(0,D18-E18)</f>
        <v>0</v>
      </c>
      <c r="G18" s="13">
        <f>IF(C18&gt;0,E18/C18,0)</f>
        <v>0.92</v>
      </c>
      <c r="H18" t="str">
        <f>IF(D18=0,"Not started",IF(E18&gt;=C18,"Goal reached",IF(F18&gt;0,"Follow up pledges","Keep going")))</f>
        <v>Keep going</v>
      </c>
    </row>
    <row r="19">
      <c r="A19" t="inlineStr">
        <is>
          <t xml:space="preserve">Chloe Park</t>
        </is>
      </c>
      <c r="B19" t="inlineStr">
        <is>
          <t xml:space="preserve">Green</t>
        </is>
      </c>
      <c r="C19" s="3">
        <v>500</v>
      </c>
      <c r="D19" s="3">
        <v>0</v>
      </c>
      <c r="E19" s="3">
        <v>0</v>
      </c>
      <c r="F19" s="3">
        <f>MAX(0,D19-E19)</f>
        <v>0</v>
      </c>
      <c r="G19" s="13">
        <f>IF(C19&gt;0,E19/C19,0)</f>
        <v>0</v>
      </c>
      <c r="H19" t="str">
        <f>IF(D19=0,"Not started",IF(E19&gt;=C19,"Goal reached",IF(F19&gt;0,"Follow up pledges","Keep going")))</f>
        <v>Not started</v>
      </c>
    </row>
    <row r="20">
      <c r="A20" t="inlineStr">
        <is>
          <t xml:space="preserve">Ben Walsh</t>
        </is>
      </c>
      <c r="B20" t="inlineStr">
        <is>
          <t xml:space="preserve">Green</t>
        </is>
      </c>
      <c r="C20" s="3">
        <v>500</v>
      </c>
      <c r="D20" s="3">
        <v>1150</v>
      </c>
      <c r="E20" s="3">
        <v>980</v>
      </c>
      <c r="F20" s="3">
        <f>MAX(0,D20-E20)</f>
        <v>170</v>
      </c>
      <c r="G20" s="13">
        <f>IF(C20&gt;0,E20/C20,0)</f>
        <v>1.96</v>
      </c>
      <c r="H20" t="str">
        <f>IF(D20=0,"Not started",IF(E20&gt;=C20,"Goal reached",IF(F20&gt;0,"Follow up pledges","Keep going")))</f>
        <v>Goal reached</v>
      </c>
    </row>
    <row r="21">
      <c r="A21" t="inlineStr">
        <is>
          <t xml:space="preserve">Ruby Grant</t>
        </is>
      </c>
      <c r="B21" t="inlineStr">
        <is>
          <t xml:space="preserve">Red</t>
        </is>
      </c>
      <c r="C21" s="3">
        <v>500</v>
      </c>
      <c r="D21" s="3">
        <v>380</v>
      </c>
      <c r="E21" s="3">
        <v>300</v>
      </c>
      <c r="F21" s="3">
        <f>MAX(0,D21-E21)</f>
        <v>80</v>
      </c>
      <c r="G21" s="13">
        <f>IF(C21&gt;0,E21/C21,0)</f>
        <v>0.6</v>
      </c>
      <c r="H21" t="str">
        <f>IF(D21=0,"Not started",IF(E21&gt;=C21,"Goal reached",IF(F21&gt;0,"Follow up pledges","Keep going")))</f>
        <v>Follow up pledges</v>
      </c>
    </row>
    <row r="22">
      <c r="A22" t="inlineStr">
        <is>
          <t xml:space="preserve">Max Silva</t>
        </is>
      </c>
      <c r="B22" t="inlineStr">
        <is>
          <t xml:space="preserve">Red</t>
        </is>
      </c>
      <c r="C22" s="3">
        <v>500</v>
      </c>
      <c r="D22" s="3">
        <v>525</v>
      </c>
      <c r="E22" s="3">
        <v>525</v>
      </c>
      <c r="F22" s="3">
        <f>MAX(0,D22-E22)</f>
        <v>0</v>
      </c>
      <c r="G22" s="13">
        <f>IF(C22&gt;0,E22/C22,0)</f>
        <v>1.05</v>
      </c>
      <c r="H22" t="str">
        <f>IF(D22=0,"Not started",IF(E22&gt;=C22,"Goal reached",IF(F22&gt;0,"Follow up pledges","Keep going")))</f>
        <v>Goal reached</v>
      </c>
    </row>
    <row r="23">
      <c r="A23" t="inlineStr">
        <is>
          <t xml:space="preserve">Ivy Nolan</t>
        </is>
      </c>
      <c r="B23" t="inlineStr">
        <is>
          <t xml:space="preserve">Red</t>
        </is>
      </c>
      <c r="C23" s="3">
        <v>500</v>
      </c>
      <c r="D23" s="3">
        <v>210</v>
      </c>
      <c r="E23" s="3">
        <v>210</v>
      </c>
      <c r="F23" s="3">
        <f>MAX(0,D23-E23)</f>
        <v>0</v>
      </c>
      <c r="G23" s="13">
        <f>IF(C23&gt;0,E23/C23,0)</f>
        <v>0.42</v>
      </c>
      <c r="H23" t="str">
        <f>IF(D23=0,"Not started",IF(E23&gt;=C23,"Goal reached",IF(F23&gt;0,"Follow up pledges","Keep going")))</f>
        <v>Keep going</v>
      </c>
    </row>
    <row r="24">
      <c r="A24" t="inlineStr">
        <is>
          <t xml:space="preserve">Leo Hart</t>
        </is>
      </c>
      <c r="B24" t="inlineStr">
        <is>
          <t xml:space="preserve">Red</t>
        </is>
      </c>
      <c r="C24" s="3">
        <v>500</v>
      </c>
      <c r="D24" s="3">
        <v>600</v>
      </c>
      <c r="E24" s="3">
        <v>450</v>
      </c>
      <c r="F24" s="3">
        <f>MAX(0,D24-E24)</f>
        <v>150</v>
      </c>
      <c r="G24" s="13">
        <f>IF(C24&gt;0,E24/C24,0)</f>
        <v>0.9</v>
      </c>
      <c r="H24" t="str">
        <f>IF(D24=0,"Not started",IF(E24&gt;=C24,"Goal reached",IF(F24&gt;0,"Follow up pledges","Keep going")))</f>
        <v>Follow up pledges</v>
      </c>
    </row>
    <row r="25">
      <c r="A25" s="2" t="inlineStr">
        <is>
          <t xml:space="preserve">Total</t>
        </is>
      </c>
      <c r="C25" s="4">
        <f>SUM(C9:C24)</f>
        <v>8000</v>
      </c>
      <c r="D25" s="4">
        <f>SUM(D9:D24)</f>
        <v>7730</v>
      </c>
      <c r="E25" s="4">
        <f>SUM(E9:E24)</f>
        <v>6620</v>
      </c>
      <c r="F25" s="4">
        <f>SUM(F9:F24)</f>
        <v>1110</v>
      </c>
      <c r="G25" s="14">
        <f>IF(C25&gt;0,E25/C25,0)</f>
        <v>0.8275</v>
      </c>
    </row>
    <row r="27">
      <c r="A27" s="2" t="inlineStr">
        <is>
          <t xml:space="preserve">Team</t>
        </is>
      </c>
      <c r="B27" s="2" t="inlineStr">
        <is>
          <t xml:space="preserve">Members</t>
        </is>
      </c>
      <c r="C27" s="4" t="inlineStr">
        <is>
          <t xml:space="preserve">Collected</t>
        </is>
      </c>
      <c r="D27" s="4" t="inlineStr">
        <is>
          <t xml:space="preserve">Avg per member</t>
        </is>
      </c>
      <c r="E27" s="4" t="inlineStr">
        <is>
          <t xml:space="preserve">Pledged, not collected</t>
        </is>
      </c>
      <c r="F27" s="4" t="inlineStr">
        <is>
          <t xml:space="preserve">Share of total</t>
        </is>
      </c>
    </row>
    <row r="28">
      <c r="A28" t="inlineStr">
        <is>
          <t xml:space="preserve">Blue</t>
        </is>
      </c>
      <c r="B28" s="9">
        <f>COUNTIF($B$9:$B$24,A28)</f>
        <v>4</v>
      </c>
      <c r="C28" s="3">
        <f>SUMIF($B$9:$B$24,A28,$E$9:$E$24)</f>
        <v>1670</v>
      </c>
      <c r="D28" s="3">
        <f>IF(B28&gt;0,ROUND(C28/B28,2),0)</f>
        <v>417.5</v>
      </c>
      <c r="E28" s="3">
        <f>SUMIF($B$9:$B$24,A28,$F$9:$F$24)</f>
        <v>290</v>
      </c>
      <c r="F28" s="13">
        <f>IF($E$25&gt;0,C28/$E$25,0)</f>
        <v>0.25226586102719</v>
      </c>
    </row>
    <row r="29">
      <c r="A29" t="inlineStr">
        <is>
          <t xml:space="preserve">Gold</t>
        </is>
      </c>
      <c r="B29" s="9">
        <f>COUNTIF($B$9:$B$24,A29)</f>
        <v>4</v>
      </c>
      <c r="C29" s="3">
        <f>SUMIF($B$9:$B$24,A29,$E$9:$E$24)</f>
        <v>1525</v>
      </c>
      <c r="D29" s="3">
        <f>IF(B29&gt;0,ROUND(C29/B29,2),0)</f>
        <v>381.25</v>
      </c>
      <c r="E29" s="3">
        <f>SUMIF($B$9:$B$24,A29,$F$9:$F$24)</f>
        <v>280</v>
      </c>
      <c r="F29" s="13">
        <f>IF($E$25&gt;0,C29/$E$25,0)</f>
        <v>0.23036253776435</v>
      </c>
    </row>
    <row r="30">
      <c r="A30" t="inlineStr">
        <is>
          <t xml:space="preserve">Green</t>
        </is>
      </c>
      <c r="B30" s="9">
        <f>COUNTIF($B$9:$B$24,A30)</f>
        <v>4</v>
      </c>
      <c r="C30" s="3">
        <f>SUMIF($B$9:$B$24,A30,$E$9:$E$24)</f>
        <v>1940</v>
      </c>
      <c r="D30" s="3">
        <f>IF(B30&gt;0,ROUND(C30/B30,2),0)</f>
        <v>485</v>
      </c>
      <c r="E30" s="3">
        <f>SUMIF($B$9:$B$24,A30,$F$9:$F$24)</f>
        <v>310</v>
      </c>
      <c r="F30" s="13">
        <f>IF($E$25&gt;0,C30/$E$25,0)</f>
        <v>0.293051359516616</v>
      </c>
    </row>
    <row r="31">
      <c r="A31" t="inlineStr">
        <is>
          <t xml:space="preserve">Red</t>
        </is>
      </c>
      <c r="B31" s="9">
        <f>COUNTIF($B$9:$B$24,A31)</f>
        <v>4</v>
      </c>
      <c r="C31" s="3">
        <f>SUMIF($B$9:$B$24,A31,$E$9:$E$24)</f>
        <v>1485</v>
      </c>
      <c r="D31" s="3">
        <f>IF(B31&gt;0,ROUND(C31/B31,2),0)</f>
        <v>371.25</v>
      </c>
      <c r="E31" s="3">
        <f>SUMIF($B$9:$B$24,A31,$F$9:$F$24)</f>
        <v>230</v>
      </c>
      <c r="F31" s="13">
        <f>IF($E$25&gt;0,C31/$E$25,0)</f>
        <v>0.224320241691843</v>
      </c>
    </row>
    <row r="33">
      <c r="A33" t="inlineStr">
        <is>
          <t xml:space="preserve">Leading team</t>
        </is>
      </c>
      <c r="C33" s="3" t="str">
        <f>INDEX(A28:A31,MATCH(MAX(C28:C31),C28:C31,0))</f>
        <v>Green</v>
      </c>
    </row>
    <row r="34">
      <c r="A34" t="inlineStr">
        <is>
          <t xml:space="preserve">Pledge collection rate</t>
        </is>
      </c>
      <c r="C34" s="13">
        <f>IF(D25&gt;0,E25/D25,0)</f>
        <v>0.85640362225097</v>
      </c>
    </row>
    <row r="35">
      <c r="A35" t="inlineStr">
        <is>
          <t xml:space="preserve">Participants not started</t>
        </is>
      </c>
      <c r="C35" s="9">
        <f>COUNTIF(H9:H24,"Not started")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team fundraising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