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irectory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8"/>
  <sheetViews>
    <sheetView workbookViewId="0"/>
  </sheetViews>
  <sheetFormatPr defaultRowHeight="15"/>
  <cols>
    <col min="1" max="1" width="32.7" customWidth="1"/>
    <col min="2" max="2" width="22.7" customWidth="1"/>
    <col min="3" max="3" width="15.7" customWidth="1"/>
    <col min="4" max="4" width="22.7" customWidth="1"/>
    <col min="5" max="5" width="11.7" customWidth="1"/>
    <col min="6" max="6" width="13.7" customWidth="1"/>
    <col min="7" max="7" width="32.7" customWidth="1"/>
    <col min="8" max="8" width="13.7" customWidth="1"/>
    <col min="9" max="9" width="7.7" customWidth="1"/>
  </cols>
  <sheetData>
    <row r="1">
      <c r="A1" s="2" t="inlineStr">
        <is>
          <t xml:space="preserve">Staff directory</t>
        </is>
      </c>
    </row>
    <row r="2">
      <c r="A2" t="inlineStr">
        <is>
          <t xml:space="preserve">Email domain</t>
        </is>
      </c>
      <c r="B2" t="inlineStr">
        <is>
          <t xml:space="preserve">riversidecommunity.org</t>
        </is>
      </c>
      <c r="D2" t="inlineStr">
        <is>
          <t xml:space="preserve">As-of date</t>
        </is>
      </c>
      <c r="E2" s="5">
        <v>46328</v>
      </c>
    </row>
    <row r="4">
      <c r="A4" s="2" t="inlineStr">
        <is>
          <t xml:space="preserve">First name</t>
        </is>
      </c>
      <c r="B4" s="2" t="inlineStr">
        <is>
          <t xml:space="preserve">Last name</t>
        </is>
      </c>
      <c r="C4" s="2" t="inlineStr">
        <is>
          <t xml:space="preserve">Department</t>
        </is>
      </c>
      <c r="D4" s="2" t="inlineStr">
        <is>
          <t xml:space="preserve">Job title</t>
        </is>
      </c>
      <c r="E4" s="2" t="inlineStr">
        <is>
          <t xml:space="preserve">Ext.</t>
        </is>
      </c>
      <c r="F4" s="2" t="inlineStr">
        <is>
          <t xml:space="preserve">Location</t>
        </is>
      </c>
      <c r="G4" s="2" t="inlineStr">
        <is>
          <t xml:space="preserve">Email</t>
        </is>
      </c>
      <c r="H4" s="6" t="inlineStr">
        <is>
          <t xml:space="preserve">Start date</t>
        </is>
      </c>
      <c r="I4" s="10" t="inlineStr">
        <is>
          <t xml:space="preserve">Years</t>
        </is>
      </c>
    </row>
    <row r="5">
      <c r="A5" t="inlineStr">
        <is>
          <t xml:space="preserve">Laura</t>
        </is>
      </c>
      <c r="B5" t="inlineStr">
        <is>
          <t xml:space="preserve">Bennett</t>
        </is>
      </c>
      <c r="C5" t="inlineStr">
        <is>
          <t xml:space="preserve">Leadership</t>
        </is>
      </c>
      <c r="D5" t="inlineStr">
        <is>
          <t xml:space="preserve">Executive Director</t>
        </is>
      </c>
      <c r="E5">
        <v>101</v>
      </c>
      <c r="F5" t="inlineStr">
        <is>
          <t xml:space="preserve">Main office</t>
        </is>
      </c>
      <c r="G5" t="str">
        <f>LOWER(TRIM(A5)&amp;"."&amp;TRIM(B5))&amp;"@"&amp;$B$2</f>
        <v>laura.bennett@riversidecommunity.org</v>
      </c>
      <c r="H5" s="5">
        <v>42219</v>
      </c>
      <c r="I5" s="9">
        <f>DATEDIF(H5,$E$2,"y")</f>
        <v>11</v>
      </c>
    </row>
    <row r="6">
      <c r="A6" t="inlineStr">
        <is>
          <t xml:space="preserve">Omar</t>
        </is>
      </c>
      <c r="B6" t="inlineStr">
        <is>
          <t xml:space="preserve">Haddad</t>
        </is>
      </c>
      <c r="C6" t="inlineStr">
        <is>
          <t xml:space="preserve">Finance</t>
        </is>
      </c>
      <c r="D6" t="inlineStr">
        <is>
          <t xml:space="preserve">Finance Manager</t>
        </is>
      </c>
      <c r="E6">
        <v>112</v>
      </c>
      <c r="F6" t="inlineStr">
        <is>
          <t xml:space="preserve">Main office</t>
        </is>
      </c>
      <c r="G6" t="str">
        <f>LOWER(TRIM(A6)&amp;"."&amp;TRIM(B6))&amp;"@"&amp;$B$2</f>
        <v>omar.haddad@riversidecommunity.org</v>
      </c>
      <c r="H6" s="5">
        <v>43507</v>
      </c>
      <c r="I6" s="9">
        <f>DATEDIF(H6,$E$2,"y")</f>
        <v>7</v>
      </c>
    </row>
    <row r="7">
      <c r="A7" t="inlineStr">
        <is>
          <t xml:space="preserve">Kim</t>
        </is>
      </c>
      <c r="B7" t="inlineStr">
        <is>
          <t xml:space="preserve">Tran</t>
        </is>
      </c>
      <c r="C7" t="inlineStr">
        <is>
          <t xml:space="preserve">Finance</t>
        </is>
      </c>
      <c r="D7" t="inlineStr">
        <is>
          <t xml:space="preserve">Bookkeeper</t>
        </is>
      </c>
      <c r="E7">
        <v>113</v>
      </c>
      <c r="F7" t="inlineStr">
        <is>
          <t xml:space="preserve">Remote</t>
        </is>
      </c>
      <c r="G7" t="str">
        <f>LOWER(TRIM(A7)&amp;"."&amp;TRIM(B7))&amp;"@"&amp;$B$2</f>
        <v>kim.tran@riversidecommunity.org</v>
      </c>
      <c r="H7" s="5">
        <v>45096</v>
      </c>
      <c r="I7" s="9">
        <f>DATEDIF(H7,$E$2,"y")</f>
        <v>3</v>
      </c>
    </row>
    <row r="8">
      <c r="A8" t="inlineStr">
        <is>
          <t xml:space="preserve">Rachel</t>
        </is>
      </c>
      <c r="B8" t="inlineStr">
        <is>
          <t xml:space="preserve">Moss</t>
        </is>
      </c>
      <c r="C8" t="inlineStr">
        <is>
          <t xml:space="preserve">Programs</t>
        </is>
      </c>
      <c r="D8" t="inlineStr">
        <is>
          <t xml:space="preserve">Program Director</t>
        </is>
      </c>
      <c r="E8">
        <v>120</v>
      </c>
      <c r="F8" t="inlineStr">
        <is>
          <t xml:space="preserve">Main office</t>
        </is>
      </c>
      <c r="G8" t="str">
        <f>LOWER(TRIM(A8)&amp;"."&amp;TRIM(B8))&amp;"@"&amp;$B$2</f>
        <v>rachel.moss@riversidecommunity.org</v>
      </c>
      <c r="H8" s="5">
        <v>42849</v>
      </c>
      <c r="I8" s="9">
        <f>DATEDIF(H8,$E$2,"y")</f>
        <v>9</v>
      </c>
    </row>
    <row r="9">
      <c r="A9" t="inlineStr">
        <is>
          <t xml:space="preserve">Diego</t>
        </is>
      </c>
      <c r="B9" t="inlineStr">
        <is>
          <t xml:space="preserve">Alvarez</t>
        </is>
      </c>
      <c r="C9" t="inlineStr">
        <is>
          <t xml:space="preserve">Programs</t>
        </is>
      </c>
      <c r="D9" t="inlineStr">
        <is>
          <t xml:space="preserve">Youth Coordinator</t>
        </is>
      </c>
      <c r="E9">
        <v>121</v>
      </c>
      <c r="F9" t="inlineStr">
        <is>
          <t xml:space="preserve">East center</t>
        </is>
      </c>
      <c r="G9" t="str">
        <f>LOWER(TRIM(A9)&amp;"."&amp;TRIM(B9))&amp;"@"&amp;$B$2</f>
        <v>diego.alvarez@riversidecommunity.org</v>
      </c>
      <c r="H9" s="5">
        <v>44446</v>
      </c>
      <c r="I9" s="9">
        <f>DATEDIF(H9,$E$2,"y")</f>
        <v>5</v>
      </c>
    </row>
    <row r="10">
      <c r="A10" t="inlineStr">
        <is>
          <t xml:space="preserve">Hannah</t>
        </is>
      </c>
      <c r="B10" t="inlineStr">
        <is>
          <t xml:space="preserve">Kerr</t>
        </is>
      </c>
      <c r="C10" t="inlineStr">
        <is>
          <t xml:space="preserve">Programs</t>
        </is>
      </c>
      <c r="D10" t="inlineStr">
        <is>
          <t xml:space="preserve">Case Worker</t>
        </is>
      </c>
      <c r="E10">
        <v>122</v>
      </c>
      <c r="F10" t="inlineStr">
        <is>
          <t xml:space="preserve">East center</t>
        </is>
      </c>
      <c r="G10" t="str">
        <f>LOWER(TRIM(A10)&amp;"."&amp;TRIM(B10))&amp;"@"&amp;$B$2</f>
        <v>hannah.kerr@riversidecommunity.org</v>
      </c>
      <c r="H10" s="5">
        <v>44571</v>
      </c>
      <c r="I10" s="9">
        <f>DATEDIF(H10,$E$2,"y")</f>
        <v>4</v>
      </c>
    </row>
    <row r="11">
      <c r="A11" t="inlineStr">
        <is>
          <t xml:space="preserve">Felix</t>
        </is>
      </c>
      <c r="B11" t="inlineStr">
        <is>
          <t xml:space="preserve">Obi</t>
        </is>
      </c>
      <c r="C11" t="inlineStr">
        <is>
          <t xml:space="preserve">Programs</t>
        </is>
      </c>
      <c r="D11" t="inlineStr">
        <is>
          <t xml:space="preserve">Case Worker</t>
        </is>
      </c>
      <c r="E11">
        <v>123</v>
      </c>
      <c r="F11" t="inlineStr">
        <is>
          <t xml:space="preserve">East center</t>
        </is>
      </c>
      <c r="G11" t="str">
        <f>LOWER(TRIM(A11)&amp;"."&amp;TRIM(B11))&amp;"@"&amp;$B$2</f>
        <v>felix.obi@riversidecommunity.org</v>
      </c>
      <c r="H11" s="5">
        <v>45719</v>
      </c>
      <c r="I11" s="9">
        <f>DATEDIF(H11,$E$2,"y")</f>
        <v>1</v>
      </c>
    </row>
    <row r="12">
      <c r="A12" t="inlineStr">
        <is>
          <t xml:space="preserve">Sara</t>
        </is>
      </c>
      <c r="B12" t="inlineStr">
        <is>
          <t xml:space="preserve">Lindgren</t>
        </is>
      </c>
      <c r="C12" t="inlineStr">
        <is>
          <t xml:space="preserve">Programs</t>
        </is>
      </c>
      <c r="D12" t="inlineStr">
        <is>
          <t xml:space="preserve">Volunteer Coordinator</t>
        </is>
      </c>
      <c r="E12">
        <v>124</v>
      </c>
      <c r="F12" t="inlineStr">
        <is>
          <t xml:space="preserve">Main office</t>
        </is>
      </c>
      <c r="G12" t="str">
        <f>LOWER(TRIM(A12)&amp;"."&amp;TRIM(B12))&amp;"@"&amp;$B$2</f>
        <v>sara.lindgren@riversidecommunity.org</v>
      </c>
      <c r="H12" s="5">
        <v>44116</v>
      </c>
      <c r="I12" s="9">
        <f>DATEDIF(H12,$E$2,"y")</f>
        <v>6</v>
      </c>
    </row>
    <row r="13">
      <c r="A13" t="inlineStr">
        <is>
          <t xml:space="preserve">Marcus</t>
        </is>
      </c>
      <c r="B13" t="inlineStr">
        <is>
          <t xml:space="preserve">Webb</t>
        </is>
      </c>
      <c r="C13" t="inlineStr">
        <is>
          <t xml:space="preserve">Development</t>
        </is>
      </c>
      <c r="D13" t="inlineStr">
        <is>
          <t xml:space="preserve">Development Director</t>
        </is>
      </c>
      <c r="E13">
        <v>130</v>
      </c>
      <c r="F13" t="inlineStr">
        <is>
          <t xml:space="preserve">Main office</t>
        </is>
      </c>
      <c r="G13" t="str">
        <f>LOWER(TRIM(A13)&amp;"."&amp;TRIM(B13))&amp;"@"&amp;$B$2</f>
        <v>marcus.webb@riversidecommunity.org</v>
      </c>
      <c r="H13" s="5">
        <v>43234</v>
      </c>
      <c r="I13" s="9">
        <f>DATEDIF(H13,$E$2,"y")</f>
        <v>8</v>
      </c>
    </row>
    <row r="14">
      <c r="A14" t="inlineStr">
        <is>
          <t xml:space="preserve">Joy</t>
        </is>
      </c>
      <c r="B14" t="inlineStr">
        <is>
          <t xml:space="preserve">Ramos</t>
        </is>
      </c>
      <c r="C14" t="inlineStr">
        <is>
          <t xml:space="preserve">Development</t>
        </is>
      </c>
      <c r="D14" t="inlineStr">
        <is>
          <t xml:space="preserve">Grants Writer</t>
        </is>
      </c>
      <c r="E14">
        <v>131</v>
      </c>
      <c r="F14" t="inlineStr">
        <is>
          <t xml:space="preserve">Remote</t>
        </is>
      </c>
      <c r="G14" t="str">
        <f>LOWER(TRIM(A14)&amp;"."&amp;TRIM(B14))&amp;"@"&amp;$B$2</f>
        <v>joy.ramos@riversidecommunity.org</v>
      </c>
      <c r="H14" s="5">
        <v>45348</v>
      </c>
      <c r="I14" s="9">
        <f>DATEDIF(H14,$E$2,"y")</f>
        <v>2</v>
      </c>
    </row>
    <row r="15">
      <c r="A15" t="inlineStr">
        <is>
          <t xml:space="preserve">Ethan</t>
        </is>
      </c>
      <c r="B15" t="inlineStr">
        <is>
          <t xml:space="preserve">Cole</t>
        </is>
      </c>
      <c r="C15" t="inlineStr">
        <is>
          <t xml:space="preserve">Development</t>
        </is>
      </c>
      <c r="D15" t="inlineStr">
        <is>
          <t xml:space="preserve">Events Associate</t>
        </is>
      </c>
      <c r="E15">
        <v>132</v>
      </c>
      <c r="F15" t="inlineStr">
        <is>
          <t xml:space="preserve">Main office</t>
        </is>
      </c>
      <c r="G15" t="str">
        <f>LOWER(TRIM(A15)&amp;"."&amp;TRIM(B15))&amp;"@"&amp;$B$2</f>
        <v>ethan.cole@riversidecommunity.org</v>
      </c>
      <c r="H15" s="5">
        <v>46118</v>
      </c>
      <c r="I15" s="9">
        <f>DATEDIF(H15,$E$2,"y")</f>
        <v>0</v>
      </c>
    </row>
    <row r="16">
      <c r="A16" t="inlineStr">
        <is>
          <t xml:space="preserve">Nadia</t>
        </is>
      </c>
      <c r="B16" t="inlineStr">
        <is>
          <t xml:space="preserve">Petrova</t>
        </is>
      </c>
      <c r="C16" t="inlineStr">
        <is>
          <t xml:space="preserve">Operations</t>
        </is>
      </c>
      <c r="D16" t="inlineStr">
        <is>
          <t xml:space="preserve">Operations Manager</t>
        </is>
      </c>
      <c r="E16">
        <v>140</v>
      </c>
      <c r="F16" t="inlineStr">
        <is>
          <t xml:space="preserve">Main office</t>
        </is>
      </c>
      <c r="G16" t="str">
        <f>LOWER(TRIM(A16)&amp;"."&amp;TRIM(B16))&amp;"@"&amp;$B$2</f>
        <v>nadia.petrova@riversidecommunity.org</v>
      </c>
      <c r="H16" s="5">
        <v>42675</v>
      </c>
      <c r="I16" s="9">
        <f>DATEDIF(H16,$E$2,"y")</f>
        <v>10</v>
      </c>
    </row>
    <row r="17">
      <c r="A17" t="inlineStr">
        <is>
          <t xml:space="preserve">Victor</t>
        </is>
      </c>
      <c r="B17" t="inlineStr">
        <is>
          <t xml:space="preserve">Huang</t>
        </is>
      </c>
      <c r="C17" t="inlineStr">
        <is>
          <t xml:space="preserve">Operations</t>
        </is>
      </c>
      <c r="D17" t="inlineStr">
        <is>
          <t xml:space="preserve">IT Specialist</t>
        </is>
      </c>
      <c r="E17">
        <v>141</v>
      </c>
      <c r="F17" t="inlineStr">
        <is>
          <t xml:space="preserve">Remote</t>
        </is>
      </c>
      <c r="G17" t="str">
        <f>LOWER(TRIM(A17)&amp;"."&amp;TRIM(B17))&amp;"@"&amp;$B$2</f>
        <v>victor.huang@riversidecommunity.org</v>
      </c>
      <c r="H17" s="5">
        <v>44760</v>
      </c>
      <c r="I17" s="9">
        <f>DATEDIF(H17,$E$2,"y")</f>
        <v>4</v>
      </c>
    </row>
    <row r="18">
      <c r="A18" t="inlineStr">
        <is>
          <t xml:space="preserve">Bella</t>
        </is>
      </c>
      <c r="B18" t="inlineStr">
        <is>
          <t xml:space="preserve">Ortiz</t>
        </is>
      </c>
      <c r="C18" t="inlineStr">
        <is>
          <t xml:space="preserve">Operations</t>
        </is>
      </c>
      <c r="D18" t="inlineStr">
        <is>
          <t xml:space="preserve">Front Desk</t>
        </is>
      </c>
      <c r="E18">
        <v>100</v>
      </c>
      <c r="F18" t="inlineStr">
        <is>
          <t xml:space="preserve">Main office</t>
        </is>
      </c>
      <c r="G18" t="str">
        <f>LOWER(TRIM(A18)&amp;"."&amp;TRIM(B18))&amp;"@"&amp;$B$2</f>
        <v>bella.ortiz@riversidecommunity.org</v>
      </c>
      <c r="H18" s="5">
        <v>45894</v>
      </c>
      <c r="I18" s="9">
        <f>DATEDIF(H18,$E$2,"y")</f>
        <v>1</v>
      </c>
    </row>
    <row r="19">
      <c r="A19" t="inlineStr">
        <is>
          <t xml:space="preserve">Calvin</t>
        </is>
      </c>
      <c r="B19" t="inlineStr">
        <is>
          <t xml:space="preserve">Reyes</t>
        </is>
      </c>
      <c r="C19" t="inlineStr">
        <is>
          <t xml:space="preserve">Programs</t>
        </is>
      </c>
      <c r="D19" t="inlineStr">
        <is>
          <t xml:space="preserve">Site Lead</t>
        </is>
      </c>
      <c r="E19">
        <v>125</v>
      </c>
      <c r="F19" t="inlineStr">
        <is>
          <t xml:space="preserve">East center</t>
        </is>
      </c>
      <c r="G19" t="str">
        <f>LOWER(TRIM(A19)&amp;"."&amp;TRIM(B19))&amp;"@"&amp;$B$2</f>
        <v>calvin.reyes@riversidecommunity.org</v>
      </c>
      <c r="H19" s="5">
        <v>43619</v>
      </c>
      <c r="I19" s="9">
        <f>DATEDIF(H19,$E$2,"y")</f>
        <v>7</v>
      </c>
    </row>
    <row r="20">
      <c r="A20" t="inlineStr">
        <is>
          <t xml:space="preserve">Amara</t>
        </is>
      </c>
      <c r="B20" t="inlineStr">
        <is>
          <t xml:space="preserve">Nwosu</t>
        </is>
      </c>
      <c r="C20" t="inlineStr">
        <is>
          <t xml:space="preserve">Communications</t>
        </is>
      </c>
      <c r="D20" t="inlineStr">
        <is>
          <t xml:space="preserve">Communications Lead</t>
        </is>
      </c>
      <c r="E20">
        <v>150</v>
      </c>
      <c r="F20" t="inlineStr">
        <is>
          <t xml:space="preserve">Remote</t>
        </is>
      </c>
      <c r="G20" t="str">
        <f>LOWER(TRIM(A20)&amp;"."&amp;TRIM(B20))&amp;"@"&amp;$B$2</f>
        <v>amara.nwosu@riversidecommunity.org</v>
      </c>
      <c r="H20" s="5">
        <v>44270</v>
      </c>
      <c r="I20" s="9">
        <f>DATEDIF(H20,$E$2,"y")</f>
        <v>5</v>
      </c>
    </row>
    <row r="22">
      <c r="A22" s="2" t="inlineStr">
        <is>
          <t xml:space="preserve">Department</t>
        </is>
      </c>
      <c r="B22" s="2" t="inlineStr">
        <is>
          <t xml:space="preserve">Headcount</t>
        </is>
      </c>
      <c r="C22" s="2" t="inlineStr">
        <is>
          <t xml:space="preserve">Share</t>
        </is>
      </c>
      <c r="D22" s="2" t="inlineStr">
        <is>
          <t xml:space="preserve">Remote</t>
        </is>
      </c>
      <c r="E22" s="2" t="inlineStr">
        <is>
          <t xml:space="preserve">Avg years</t>
        </is>
      </c>
    </row>
    <row r="23">
      <c r="A23" t="inlineStr">
        <is>
          <t xml:space="preserve">Leadership</t>
        </is>
      </c>
      <c r="B23" s="9">
        <f>COUNTIF($C$5:$C$20,A23)</f>
        <v>1</v>
      </c>
      <c r="C23" s="13">
        <f>IF($B$29&gt;0,B23/$B$29,0)</f>
        <v>0.0625</v>
      </c>
      <c r="D23">
        <f>COUNTIFS($C$5:$C$20,A23,$F$5:$F$20,"Remote")</f>
        <v>0</v>
      </c>
      <c r="E23" s="7">
        <f>IFERROR(ROUND(AVERAGEIF($C$5:$C$20,A23,$I$5:$I$20),1),0)</f>
        <v>11</v>
      </c>
    </row>
    <row r="24">
      <c r="A24" t="inlineStr">
        <is>
          <t xml:space="preserve">Finance</t>
        </is>
      </c>
      <c r="B24" s="9">
        <f>COUNTIF($C$5:$C$20,A24)</f>
        <v>2</v>
      </c>
      <c r="C24" s="13">
        <f>IF($B$29&gt;0,B24/$B$29,0)</f>
        <v>0.125</v>
      </c>
      <c r="D24">
        <f>COUNTIFS($C$5:$C$20,A24,$F$5:$F$20,"Remote")</f>
        <v>1</v>
      </c>
      <c r="E24" s="7">
        <f>IFERROR(ROUND(AVERAGEIF($C$5:$C$20,A24,$I$5:$I$20),1),0)</f>
        <v>5</v>
      </c>
    </row>
    <row r="25">
      <c r="A25" t="inlineStr">
        <is>
          <t xml:space="preserve">Programs</t>
        </is>
      </c>
      <c r="B25" s="9">
        <f>COUNTIF($C$5:$C$20,A25)</f>
        <v>6</v>
      </c>
      <c r="C25" s="13">
        <f>IF($B$29&gt;0,B25/$B$29,0)</f>
        <v>0.375</v>
      </c>
      <c r="D25">
        <f>COUNTIFS($C$5:$C$20,A25,$F$5:$F$20,"Remote")</f>
        <v>0</v>
      </c>
      <c r="E25" s="7">
        <f>IFERROR(ROUND(AVERAGEIF($C$5:$C$20,A25,$I$5:$I$20),1),0)</f>
        <v>5.3</v>
      </c>
    </row>
    <row r="26">
      <c r="A26" t="inlineStr">
        <is>
          <t xml:space="preserve">Development</t>
        </is>
      </c>
      <c r="B26" s="9">
        <f>COUNTIF($C$5:$C$20,A26)</f>
        <v>3</v>
      </c>
      <c r="C26" s="13">
        <f>IF($B$29&gt;0,B26/$B$29,0)</f>
        <v>0.1875</v>
      </c>
      <c r="D26">
        <f>COUNTIFS($C$5:$C$20,A26,$F$5:$F$20,"Remote")</f>
        <v>1</v>
      </c>
      <c r="E26" s="7">
        <f>IFERROR(ROUND(AVERAGEIF($C$5:$C$20,A26,$I$5:$I$20),1),0)</f>
        <v>3.3</v>
      </c>
    </row>
    <row r="27">
      <c r="A27" t="inlineStr">
        <is>
          <t xml:space="preserve">Operations</t>
        </is>
      </c>
      <c r="B27" s="9">
        <f>COUNTIF($C$5:$C$20,A27)</f>
        <v>3</v>
      </c>
      <c r="C27" s="13">
        <f>IF($B$29&gt;0,B27/$B$29,0)</f>
        <v>0.1875</v>
      </c>
      <c r="D27">
        <f>COUNTIFS($C$5:$C$20,A27,$F$5:$F$20,"Remote")</f>
        <v>1</v>
      </c>
      <c r="E27" s="7">
        <f>IFERROR(ROUND(AVERAGEIF($C$5:$C$20,A27,$I$5:$I$20),1),0)</f>
        <v>5</v>
      </c>
    </row>
    <row r="28">
      <c r="A28" t="inlineStr">
        <is>
          <t xml:space="preserve">Communications</t>
        </is>
      </c>
      <c r="B28" s="9">
        <f>COUNTIF($C$5:$C$20,A28)</f>
        <v>1</v>
      </c>
      <c r="C28" s="13">
        <f>IF($B$29&gt;0,B28/$B$29,0)</f>
        <v>0.0625</v>
      </c>
      <c r="D28">
        <f>COUNTIFS($C$5:$C$20,A28,$F$5:$F$20,"Remote")</f>
        <v>1</v>
      </c>
      <c r="E28" s="7">
        <f>IFERROR(ROUND(AVERAGEIF($C$5:$C$20,A28,$I$5:$I$20),1),0)</f>
        <v>5</v>
      </c>
    </row>
    <row r="29">
      <c r="A29" s="2" t="inlineStr">
        <is>
          <t xml:space="preserve">Total</t>
        </is>
      </c>
      <c r="B29" s="10">
        <f>SUM(B23:B28)</f>
        <v>16</v>
      </c>
      <c r="C29" s="14">
        <f>SUM(C23:C28)</f>
        <v>1</v>
      </c>
      <c r="D29" s="2">
        <f>SUM(D23:D28)</f>
        <v>4</v>
      </c>
    </row>
    <row r="30">
      <c r="A30" t="inlineStr">
        <is>
          <t xml:space="preserve">Rows not matched to a department</t>
        </is>
      </c>
      <c r="B30" s="9">
        <f>COUNTA(C5:C20)-B29</f>
        <v>0</v>
      </c>
    </row>
    <row r="32">
      <c r="A32" s="2" t="inlineStr">
        <is>
          <t xml:space="preserve">Look up by last name</t>
        </is>
      </c>
      <c r="B32" t="inlineStr">
        <is>
          <t xml:space="preserve">Kerr</t>
        </is>
      </c>
    </row>
    <row r="33">
      <c r="A33" t="inlineStr">
        <is>
          <t xml:space="preserve">Name</t>
        </is>
      </c>
      <c r="B33" t="str">
        <f>IFERROR(INDEX($A$5:$A$20,MATCH(B32,$B$5:$B$20,0))&amp;" "&amp;B32,"Not found")</f>
        <v>Hannah Kerr</v>
      </c>
    </row>
    <row r="34">
      <c r="A34" t="inlineStr">
        <is>
          <t xml:space="preserve">Extension</t>
        </is>
      </c>
      <c r="B34">
        <f>IFERROR(INDEX($E$5:$E$20,MATCH(B32,$B$5:$B$20,0)),"Not found")</f>
        <v>122</v>
      </c>
    </row>
    <row r="35">
      <c r="A35" t="inlineStr">
        <is>
          <t xml:space="preserve">Email</t>
        </is>
      </c>
      <c r="B35" t="str">
        <f>IFERROR(INDEX($G$5:$G$20,MATCH(B32,$B$5:$B$20,0)),"Not found")</f>
        <v>hannah.kerr@riversidecommunity.org</v>
      </c>
    </row>
    <row r="36">
      <c r="A36" t="inlineStr">
        <is>
          <t xml:space="preserve">Location</t>
        </is>
      </c>
      <c r="B36" t="str">
        <f>IFERROR(INDEX($F$5:$F$20,MATCH(B32,$B$5:$B$20,0)),"Not found")</f>
        <v>East center</v>
      </c>
    </row>
    <row r="38">
      <c r="A38" t="inlineStr">
        <is>
          <t xml:space="preserve">Started in the last 12 months</t>
        </is>
      </c>
      <c r="B38" s="9">
        <f>SUMPRODUCT(($E$2-H5:H20&gt;=0)*($E$2-H5:H20&lt;365))</f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staff directory template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