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ofit and loss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4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32.7" customWidth="1"/>
    <col min="2" max="2" width="10.7" customWidth="1"/>
    <col min="3" max="3" width="13.7" customWidth="1"/>
    <col min="4" max="4" width="13.7" customWidth="1"/>
    <col min="5" max="5" width="12.7" customWidth="1"/>
    <col min="6" max="6" width="13.7" customWidth="1"/>
  </cols>
  <sheetData>
    <row r="1">
      <c r="A1" s="2" t="inlineStr">
        <is>
          <t xml:space="preserve">Line</t>
        </is>
      </c>
      <c r="B1" s="2" t="inlineStr">
        <is>
          <t xml:space="preserve">Type</t>
        </is>
      </c>
      <c r="C1" s="4" t="inlineStr">
        <is>
          <t xml:space="preserve">Last month</t>
        </is>
      </c>
      <c r="D1" s="4" t="inlineStr">
        <is>
          <t xml:space="preserve">This month</t>
        </is>
      </c>
      <c r="E1" s="4" t="inlineStr">
        <is>
          <t xml:space="preserve">Change</t>
        </is>
      </c>
      <c r="F1" s="14" t="inlineStr">
        <is>
          <t xml:space="preserve">% of revenue</t>
        </is>
      </c>
    </row>
    <row r="2">
      <c r="A2" t="inlineStr">
        <is>
          <t xml:space="preserve">Product sales</t>
        </is>
      </c>
      <c r="B2" t="inlineStr">
        <is>
          <t xml:space="preserve">Revenue</t>
        </is>
      </c>
      <c r="C2" s="3">
        <v>18400</v>
      </c>
      <c r="D2" s="3">
        <v>21250</v>
      </c>
      <c r="E2" s="3">
        <f>D2-C2</f>
        <v>2850</v>
      </c>
      <c r="F2" s="13">
        <f>IF(D$16&gt;0,D2/D$16,0)</f>
        <v>0.881742738589212</v>
      </c>
    </row>
    <row r="3">
      <c r="A3" t="inlineStr">
        <is>
          <t xml:space="preserve">Service and workshop income</t>
        </is>
      </c>
      <c r="B3" t="inlineStr">
        <is>
          <t xml:space="preserve">Revenue</t>
        </is>
      </c>
      <c r="C3" s="3">
        <v>3200</v>
      </c>
      <c r="D3" s="3">
        <v>2850</v>
      </c>
      <c r="E3" s="3">
        <f>D3-C3</f>
        <v>-350</v>
      </c>
      <c r="F3" s="13">
        <f>IF(D$16&gt;0,D3/D$16,0)</f>
        <v>0.118257261410788</v>
      </c>
    </row>
    <row r="4">
      <c r="A4" t="inlineStr">
        <is>
          <t xml:space="preserve">Materials and stock</t>
        </is>
      </c>
      <c r="B4" t="inlineStr">
        <is>
          <t xml:space="preserve">COGS</t>
        </is>
      </c>
      <c r="C4" s="3">
        <v>6900</v>
      </c>
      <c r="D4" s="3">
        <v>7650</v>
      </c>
      <c r="E4" s="3">
        <f>D4-C4</f>
        <v>750</v>
      </c>
      <c r="F4" s="13">
        <f>IF(D$16&gt;0,D4/D$16,0)</f>
        <v>0.317427385892116</v>
      </c>
    </row>
    <row r="5">
      <c r="A5" t="inlineStr">
        <is>
          <t xml:space="preserve">Shipping and packaging</t>
        </is>
      </c>
      <c r="B5" t="inlineStr">
        <is>
          <t xml:space="preserve">COGS</t>
        </is>
      </c>
      <c r="C5" s="3">
        <v>1240</v>
      </c>
      <c r="D5" s="3">
        <v>1410</v>
      </c>
      <c r="E5" s="3">
        <f>D5-C5</f>
        <v>170</v>
      </c>
      <c r="F5" s="13">
        <f>IF(D$16&gt;0,D5/D$16,0)</f>
        <v>0.05850622406639</v>
      </c>
    </row>
    <row r="6">
      <c r="A6" t="inlineStr">
        <is>
          <t xml:space="preserve">Card and payment fees</t>
        </is>
      </c>
      <c r="B6" t="inlineStr">
        <is>
          <t xml:space="preserve">Expense</t>
        </is>
      </c>
      <c r="C6" s="3">
        <v>640</v>
      </c>
      <c r="D6" s="3">
        <v>705</v>
      </c>
      <c r="E6" s="3">
        <f>D6-C6</f>
        <v>65</v>
      </c>
      <c r="F6" s="13">
        <f>IF(D$16&gt;0,D6/D$16,0)</f>
        <v>0.029253112033195</v>
      </c>
    </row>
    <row r="7">
      <c r="A7" t="inlineStr">
        <is>
          <t xml:space="preserve">Rent</t>
        </is>
      </c>
      <c r="B7" t="inlineStr">
        <is>
          <t xml:space="preserve">Expense</t>
        </is>
      </c>
      <c r="C7" s="3">
        <v>2200</v>
      </c>
      <c r="D7" s="3">
        <v>2200</v>
      </c>
      <c r="E7" s="3">
        <f>D7-C7</f>
        <v>0</v>
      </c>
      <c r="F7" s="13">
        <f>IF(D$16&gt;0,D7/D$16,0)</f>
        <v>0.0912863070539419</v>
      </c>
    </row>
    <row r="8">
      <c r="A8" t="inlineStr">
        <is>
          <t xml:space="preserve">Wages</t>
        </is>
      </c>
      <c r="B8" t="inlineStr">
        <is>
          <t xml:space="preserve">Expense</t>
        </is>
      </c>
      <c r="C8" s="3">
        <v>5800</v>
      </c>
      <c r="D8" s="3">
        <v>6100</v>
      </c>
      <c r="E8" s="3">
        <f>D8-C8</f>
        <v>300</v>
      </c>
      <c r="F8" s="13">
        <f>IF(D$16&gt;0,D8/D$16,0)</f>
        <v>0.253112033195021</v>
      </c>
    </row>
    <row r="9">
      <c r="A9" t="inlineStr">
        <is>
          <t xml:space="preserve">Marketing and ads</t>
        </is>
      </c>
      <c r="B9" t="inlineStr">
        <is>
          <t xml:space="preserve">Expense</t>
        </is>
      </c>
      <c r="C9" s="3">
        <v>900</v>
      </c>
      <c r="D9" s="3">
        <v>1350</v>
      </c>
      <c r="E9" s="3">
        <f>D9-C9</f>
        <v>450</v>
      </c>
      <c r="F9" s="13">
        <f>IF(D$16&gt;0,D9/D$16,0)</f>
        <v>0.0560165975103734</v>
      </c>
    </row>
    <row r="10">
      <c r="A10" t="inlineStr">
        <is>
          <t xml:space="preserve">Software and subscriptions</t>
        </is>
      </c>
      <c r="B10" t="inlineStr">
        <is>
          <t xml:space="preserve">Expense</t>
        </is>
      </c>
      <c r="C10" s="3">
        <v>185</v>
      </c>
      <c r="D10" s="3">
        <v>185</v>
      </c>
      <c r="E10" s="3">
        <f>D10-C10</f>
        <v>0</v>
      </c>
      <c r="F10" s="13">
        <f>IF(D$16&gt;0,D10/D$16,0)</f>
        <v>0.00767634854771784</v>
      </c>
    </row>
    <row r="11">
      <c r="A11" t="inlineStr">
        <is>
          <t xml:space="preserve">Insurance</t>
        </is>
      </c>
      <c r="B11" t="inlineStr">
        <is>
          <t xml:space="preserve">Expense</t>
        </is>
      </c>
      <c r="C11" s="3">
        <v>240</v>
      </c>
      <c r="D11" s="3">
        <v>240</v>
      </c>
      <c r="E11" s="3">
        <f>D11-C11</f>
        <v>0</v>
      </c>
      <c r="F11" s="13">
        <f>IF(D$16&gt;0,D11/D$16,0)</f>
        <v>0.00995850622406639</v>
      </c>
    </row>
    <row r="12">
      <c r="A12" t="inlineStr">
        <is>
          <t xml:space="preserve">Utilities and phone</t>
        </is>
      </c>
      <c r="B12" t="inlineStr">
        <is>
          <t xml:space="preserve">Expense</t>
        </is>
      </c>
      <c r="C12" s="3">
        <v>310</v>
      </c>
      <c r="D12" s="3">
        <v>295</v>
      </c>
      <c r="E12" s="3">
        <f>D12-C12</f>
        <v>-15</v>
      </c>
      <c r="F12" s="13">
        <f>IF(D$16&gt;0,D12/D$16,0)</f>
        <v>0.0122406639004149</v>
      </c>
    </row>
    <row r="13">
      <c r="A13" t="inlineStr">
        <is>
          <t xml:space="preserve">Other</t>
        </is>
      </c>
      <c r="B13" t="inlineStr">
        <is>
          <t xml:space="preserve">Expense</t>
        </is>
      </c>
      <c r="C13" s="3">
        <v>150</v>
      </c>
      <c r="D13" s="3">
        <v>420</v>
      </c>
      <c r="E13" s="3">
        <f>D13-C13</f>
        <v>270</v>
      </c>
      <c r="F13" s="13">
        <f>IF(D$16&gt;0,D13/D$16,0)</f>
        <v>0.0174273858921162</v>
      </c>
    </row>
    <row r="15">
      <c r="A15" s="2" t="inlineStr">
        <is>
          <t xml:space="preserve">Summary</t>
        </is>
      </c>
      <c r="C15" s="4" t="inlineStr">
        <is>
          <t xml:space="preserve">Last month</t>
        </is>
      </c>
      <c r="D15" s="4" t="inlineStr">
        <is>
          <t xml:space="preserve">This month</t>
        </is>
      </c>
      <c r="E15" s="4" t="inlineStr">
        <is>
          <t xml:space="preserve">Change</t>
        </is>
      </c>
    </row>
    <row r="16">
      <c r="A16" t="inlineStr">
        <is>
          <t xml:space="preserve">Revenue</t>
        </is>
      </c>
      <c r="C16" s="3">
        <f>SUMIF($B$2:$B$13,"Revenue",C$2:C$13)</f>
        <v>21600</v>
      </c>
      <c r="D16" s="3">
        <f>SUMIF($B$2:$B$13,"Revenue",D$2:D$13)</f>
        <v>24100</v>
      </c>
      <c r="E16" s="3">
        <f>D16-C16</f>
        <v>2500</v>
      </c>
    </row>
    <row r="17">
      <c r="A17" t="inlineStr">
        <is>
          <t xml:space="preserve">Cost of goods sold</t>
        </is>
      </c>
      <c r="C17" s="3">
        <f>SUMIF($B$2:$B$13,"COGS",C$2:C$13)</f>
        <v>8140</v>
      </c>
      <c r="D17" s="3">
        <f>SUMIF($B$2:$B$13,"COGS",D$2:D$13)</f>
        <v>9060</v>
      </c>
      <c r="E17" s="3">
        <f>D17-C17</f>
        <v>920</v>
      </c>
    </row>
    <row r="18">
      <c r="A18" s="2" t="inlineStr">
        <is>
          <t xml:space="preserve">Gross profit</t>
        </is>
      </c>
      <c r="C18" s="4">
        <f>C16-C17</f>
        <v>13460</v>
      </c>
      <c r="D18" s="4">
        <f>D16-D17</f>
        <v>15040</v>
      </c>
      <c r="E18" s="4">
        <f>D18-C18</f>
        <v>1580</v>
      </c>
    </row>
    <row r="19">
      <c r="A19" t="inlineStr">
        <is>
          <t xml:space="preserve">Gross margin</t>
        </is>
      </c>
      <c r="C19" s="13">
        <f>IF(C16&gt;0,C18/C16,0)</f>
        <v>0.623148148148148</v>
      </c>
      <c r="D19" s="13">
        <f>IF(D16&gt;0,D18/D16,0)</f>
        <v>0.624066390041494</v>
      </c>
      <c r="E19" s="13">
        <f>D19-C19</f>
        <v>0.000918241893345662</v>
      </c>
    </row>
    <row r="20">
      <c r="A20" t="inlineStr">
        <is>
          <t xml:space="preserve">Operating expenses</t>
        </is>
      </c>
      <c r="C20" s="3">
        <f>SUMIF($B$2:$B$13,"Expense",C$2:C$13)</f>
        <v>10425</v>
      </c>
      <c r="D20" s="3">
        <f>SUMIF($B$2:$B$13,"Expense",D$2:D$13)</f>
        <v>11495</v>
      </c>
      <c r="E20" s="3">
        <f>D20-C20</f>
        <v>1070</v>
      </c>
    </row>
    <row r="21">
      <c r="A21" s="2" t="inlineStr">
        <is>
          <t xml:space="preserve">Net profit</t>
        </is>
      </c>
      <c r="C21" s="4">
        <f>C18-C20</f>
        <v>3035</v>
      </c>
      <c r="D21" s="4">
        <f>D18-D20</f>
        <v>3545</v>
      </c>
      <c r="E21" s="4">
        <f>D21-C21</f>
        <v>510</v>
      </c>
    </row>
    <row r="22">
      <c r="A22" t="inlineStr">
        <is>
          <t xml:space="preserve">Net margin</t>
        </is>
      </c>
      <c r="C22" s="13">
        <f>IF(C16&gt;0,C21/C16,0)</f>
        <v>0.140509259259259</v>
      </c>
      <c r="D22" s="13">
        <f>IF(D16&gt;0,D21/D16,0)</f>
        <v>0.147095435684647</v>
      </c>
      <c r="E22" s="13">
        <f>D22-C22</f>
        <v>0.00658617642538806</v>
      </c>
    </row>
    <row r="24">
      <c r="A24" t="str">
        <f>IF(D21&lt;0,"Loss of "&amp;TEXT(-D21,"$#,##0")&amp;" this month","Profit of "&amp;TEXT(D21,"$#,##0")&amp;" this month, "&amp;TEXT(D22,"0.0%")&amp;" of revenue")</f>
        <v>Profit of $3,545 this month, 14.7% of revenue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small business profit and loss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