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ash flow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36.7" customWidth="1"/>
    <col min="2" max="2" width="13.7" customWidth="1"/>
    <col min="3" max="3" width="13.7" customWidth="1"/>
    <col min="4" max="4" width="13.7" customWidth="1"/>
    <col min="5" max="5" width="13.7" customWidth="1"/>
    <col min="6" max="6" width="13.7" customWidth="1"/>
    <col min="7" max="7" width="13.7" customWidth="1"/>
  </cols>
  <sheetData>
    <row r="1">
      <c r="A1" s="2" t="inlineStr">
        <is>
          <t xml:space="preserve">Cash flow forecast</t>
        </is>
      </c>
    </row>
    <row r="2">
      <c r="A2" t="inlineStr">
        <is>
          <t xml:space="preserve">Cash in the bank at the start</t>
        </is>
      </c>
      <c r="B2" s="3">
        <v>9200</v>
      </c>
    </row>
    <row r="4">
      <c r="A4" s="2" t="inlineStr">
        <is>
          <t xml:space="preserve">Month</t>
        </is>
      </c>
      <c r="B4" s="6">
        <v>46327</v>
      </c>
      <c r="C4" s="6">
        <f>EDATE(B4,1)</f>
        <v>46357</v>
      </c>
      <c r="D4" s="6">
        <f>EDATE(C4,1)</f>
        <v>46388</v>
      </c>
      <c r="E4" s="6">
        <f>EDATE(D4,1)</f>
        <v>46419</v>
      </c>
      <c r="F4" s="6">
        <f>EDATE(E4,1)</f>
        <v>46447</v>
      </c>
      <c r="G4" s="6">
        <f>EDATE(F4,1)</f>
        <v>46478</v>
      </c>
    </row>
    <row r="5">
      <c r="A5" t="inlineStr">
        <is>
          <t xml:space="preserve">Opening balance</t>
        </is>
      </c>
      <c r="B5" s="3">
        <f>B2</f>
        <v>9200</v>
      </c>
      <c r="C5" s="3">
        <f>B17</f>
        <v>9480</v>
      </c>
      <c r="D5" s="3">
        <f>C17</f>
        <v>15860</v>
      </c>
      <c r="E5" s="3">
        <f>D17</f>
        <v>12640</v>
      </c>
      <c r="F5" s="3">
        <f>E17</f>
        <v>4470</v>
      </c>
      <c r="G5" s="3">
        <f>F17</f>
        <v>5150</v>
      </c>
    </row>
    <row r="6">
      <c r="A6" t="inlineStr">
        <is>
          <t xml:space="preserve">Cash in: customer payments</t>
        </is>
      </c>
      <c r="B6" s="3">
        <v>24800</v>
      </c>
      <c r="C6" s="3">
        <v>31500</v>
      </c>
      <c r="D6" s="3">
        <v>11200</v>
      </c>
      <c r="E6" s="3">
        <v>8900</v>
      </c>
      <c r="F6" s="3">
        <v>18800</v>
      </c>
      <c r="G6" s="3">
        <v>21900</v>
      </c>
    </row>
    <row r="7">
      <c r="A7" t="inlineStr">
        <is>
          <t xml:space="preserve">Cash in: other (loan, owner money)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>
      <c r="A8" s="2" t="inlineStr">
        <is>
          <t xml:space="preserve">Total cash in</t>
        </is>
      </c>
      <c r="B8" s="4">
        <f>SUM(B6:B7)</f>
        <v>24800</v>
      </c>
      <c r="C8" s="4">
        <f>SUM(C6:C7)</f>
        <v>31500</v>
      </c>
      <c r="D8" s="4">
        <f>SUM(D6:D7)</f>
        <v>11200</v>
      </c>
      <c r="E8" s="4">
        <f>SUM(E6:E7)</f>
        <v>8900</v>
      </c>
      <c r="F8" s="4">
        <f>SUM(F6:F7)</f>
        <v>18800</v>
      </c>
      <c r="G8" s="4">
        <f>SUM(G6:G7)</f>
        <v>21900</v>
      </c>
    </row>
    <row r="9">
      <c r="A9" t="inlineStr">
        <is>
          <t xml:space="preserve">Cash out: stock and suppliers</t>
        </is>
      </c>
      <c r="B9" s="3">
        <v>11900</v>
      </c>
      <c r="C9" s="3">
        <v>9400</v>
      </c>
      <c r="D9" s="3">
        <v>4100</v>
      </c>
      <c r="E9" s="3">
        <v>6800</v>
      </c>
      <c r="F9" s="3">
        <v>7200</v>
      </c>
      <c r="G9" s="3">
        <v>7900</v>
      </c>
    </row>
    <row r="10">
      <c r="A10" t="inlineStr">
        <is>
          <t xml:space="preserve">Cash out: wages</t>
        </is>
      </c>
      <c r="B10" s="3">
        <v>6100</v>
      </c>
      <c r="C10" s="3">
        <v>7400</v>
      </c>
      <c r="D10" s="3">
        <v>5200</v>
      </c>
      <c r="E10" s="3">
        <v>5200</v>
      </c>
      <c r="F10" s="3">
        <v>5600</v>
      </c>
      <c r="G10" s="3">
        <v>5800</v>
      </c>
    </row>
    <row r="11">
      <c r="A11" t="inlineStr">
        <is>
          <t xml:space="preserve">Cash out: rent and utilities</t>
        </is>
      </c>
      <c r="B11" s="3">
        <v>2500</v>
      </c>
      <c r="C11" s="3">
        <v>2500</v>
      </c>
      <c r="D11" s="3">
        <v>2500</v>
      </c>
      <c r="E11" s="3">
        <v>2500</v>
      </c>
      <c r="F11" s="3">
        <v>2500</v>
      </c>
      <c r="G11" s="3">
        <v>2500</v>
      </c>
    </row>
    <row r="12">
      <c r="A12" t="inlineStr">
        <is>
          <t xml:space="preserve">Cash out: marketing and software</t>
        </is>
      </c>
      <c r="B12" s="3">
        <v>1600</v>
      </c>
      <c r="C12" s="3">
        <v>1900</v>
      </c>
      <c r="D12" s="3">
        <v>700</v>
      </c>
      <c r="E12" s="3">
        <v>650</v>
      </c>
      <c r="F12" s="3">
        <v>900</v>
      </c>
      <c r="G12" s="3">
        <v>1100</v>
      </c>
    </row>
    <row r="13">
      <c r="A13" t="inlineStr">
        <is>
          <t xml:space="preserve">Cash out: loan repayments</t>
        </is>
      </c>
      <c r="B13" s="3">
        <v>420</v>
      </c>
      <c r="C13" s="3">
        <v>420</v>
      </c>
      <c r="D13" s="3">
        <v>420</v>
      </c>
      <c r="E13" s="3">
        <v>420</v>
      </c>
      <c r="F13" s="3">
        <v>420</v>
      </c>
      <c r="G13" s="3">
        <v>420</v>
      </c>
    </row>
    <row r="14">
      <c r="A14" t="inlineStr">
        <is>
          <t xml:space="preserve">Cash out: owner draws and set-asides</t>
        </is>
      </c>
      <c r="B14" s="3">
        <v>2000</v>
      </c>
      <c r="C14" s="3">
        <v>3500</v>
      </c>
      <c r="D14" s="3">
        <v>1500</v>
      </c>
      <c r="E14" s="3">
        <v>1500</v>
      </c>
      <c r="F14" s="3">
        <v>1500</v>
      </c>
      <c r="G14" s="3">
        <v>2000</v>
      </c>
    </row>
    <row r="15">
      <c r="A15" s="2" t="inlineStr">
        <is>
          <t xml:space="preserve">Total cash out</t>
        </is>
      </c>
      <c r="B15" s="4">
        <f>SUM(B9:B14)</f>
        <v>24520</v>
      </c>
      <c r="C15" s="4">
        <f>SUM(C9:C14)</f>
        <v>25120</v>
      </c>
      <c r="D15" s="4">
        <f>SUM(D9:D14)</f>
        <v>14420</v>
      </c>
      <c r="E15" s="4">
        <f>SUM(E9:E14)</f>
        <v>17070</v>
      </c>
      <c r="F15" s="4">
        <f>SUM(F9:F14)</f>
        <v>18120</v>
      </c>
      <c r="G15" s="4">
        <f>SUM(G9:G14)</f>
        <v>19720</v>
      </c>
    </row>
    <row r="16">
      <c r="A16" t="inlineStr">
        <is>
          <t xml:space="preserve">Net cash flow</t>
        </is>
      </c>
      <c r="B16" s="3">
        <f>B8-B15</f>
        <v>280</v>
      </c>
      <c r="C16" s="3">
        <f>C8-C15</f>
        <v>6380</v>
      </c>
      <c r="D16" s="3">
        <f>D8-D15</f>
        <v>-3220</v>
      </c>
      <c r="E16" s="3">
        <f>E8-E15</f>
        <v>-8170</v>
      </c>
      <c r="F16" s="3">
        <f>F8-F15</f>
        <v>680</v>
      </c>
      <c r="G16" s="3">
        <f>G8-G15</f>
        <v>2180</v>
      </c>
    </row>
    <row r="17">
      <c r="A17" s="2" t="inlineStr">
        <is>
          <t xml:space="preserve">Closing balance</t>
        </is>
      </c>
      <c r="B17" s="4">
        <f>B5+B16</f>
        <v>9480</v>
      </c>
      <c r="C17" s="4">
        <f>C5+C16</f>
        <v>15860</v>
      </c>
      <c r="D17" s="4">
        <f>D5+D16</f>
        <v>12640</v>
      </c>
      <c r="E17" s="4">
        <f>E5+E16</f>
        <v>4470</v>
      </c>
      <c r="F17" s="4">
        <f>F5+F16</f>
        <v>5150</v>
      </c>
      <c r="G17" s="4">
        <f>G5+G16</f>
        <v>7330</v>
      </c>
    </row>
    <row r="19">
      <c r="A19" t="inlineStr">
        <is>
          <t xml:space="preserve">Cash buffer you want to keep</t>
        </is>
      </c>
      <c r="B19" s="3">
        <v>5000</v>
      </c>
    </row>
    <row r="20">
      <c r="A20" t="inlineStr">
        <is>
          <t xml:space="preserve">Lowest closing balance</t>
        </is>
      </c>
      <c r="B20" s="3">
        <f>MIN(B17:G17)</f>
        <v>4470</v>
      </c>
    </row>
    <row r="21">
      <c r="A21" t="inlineStr">
        <is>
          <t xml:space="preserve">Month of the low point</t>
        </is>
      </c>
      <c r="B21" s="3" t="str">
        <f>TEXT(INDEX(B4:G4,MATCH(B20,B17:G17,0)),"mmm yyyy")</f>
        <v>Feb 2027</v>
      </c>
    </row>
    <row r="22">
      <c r="A22" t="inlineStr">
        <is>
          <t xml:space="preserve">Months below your buffer</t>
        </is>
      </c>
      <c r="B22" s="9">
        <f>COUNTIF(B17:G17,"&lt;"&amp;B19)</f>
        <v>1</v>
      </c>
    </row>
    <row r="23">
      <c r="A23" t="inlineStr">
        <is>
          <t xml:space="preserve">Check</t>
        </is>
      </c>
      <c r="B23" s="3" t="str">
        <f>IF(B20&lt;0,"Cash runs out in "&amp;B21&amp;": plan now",IF(B22&gt;0,"Below your buffer in "&amp;B22&amp;" month(s), lowest in "&amp;B21,"Stays above your buffer"))</f>
        <v>Below your buffer in 1 month(s), lowest in Feb 2027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small business cash flow forecast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