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ervice pricing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32.7" customWidth="1"/>
    <col min="2" max="2" width="10.7" customWidth="1"/>
    <col min="3" max="3" width="13.7" customWidth="1"/>
    <col min="4" max="4" width="14.7" customWidth="1"/>
    <col min="5" max="5" width="16.7" customWidth="1"/>
    <col min="6" max="6" width="16.7" customWidth="1"/>
    <col min="7" max="7" width="16.7" customWidth="1"/>
    <col min="8" max="8" width="17.7" customWidth="1"/>
    <col min="9" max="9" width="17.7" customWidth="1"/>
  </cols>
  <sheetData>
    <row r="1">
      <c r="A1" s="2" t="inlineStr">
        <is>
          <t xml:space="preserve">Service menu pricing</t>
        </is>
      </c>
    </row>
    <row r="2">
      <c r="A2" t="inlineStr">
        <is>
          <t xml:space="preserve">Stylist commission on services</t>
        </is>
      </c>
      <c r="B2" s="13">
        <v>0.45</v>
      </c>
    </row>
    <row r="3">
      <c r="A3" t="inlineStr">
        <is>
          <t xml:space="preserve">Salon overhead per chair hour</t>
        </is>
      </c>
      <c r="B3" s="3">
        <v>24</v>
      </c>
    </row>
    <row r="4">
      <c r="A4" t="inlineStr">
        <is>
          <t xml:space="preserve">Target profit per chair hour</t>
        </is>
      </c>
      <c r="B4" s="3">
        <v>12</v>
      </c>
    </row>
    <row r="5">
      <c r="A5" t="inlineStr">
        <is>
          <t xml:space="preserve">Round prices up to the next</t>
        </is>
      </c>
      <c r="B5" s="3">
        <v>5</v>
      </c>
    </row>
    <row r="7">
      <c r="A7" s="2" t="inlineStr">
        <is>
          <t xml:space="preserve">Service</t>
        </is>
      </c>
      <c r="B7" s="10" t="inlineStr">
        <is>
          <t xml:space="preserve">Minutes</t>
        </is>
      </c>
      <c r="C7" s="4" t="inlineStr">
        <is>
          <t xml:space="preserve">Product cost</t>
        </is>
      </c>
      <c r="D7" s="4" t="inlineStr">
        <is>
          <t xml:space="preserve">Current price</t>
        </is>
      </c>
      <c r="E7" s="4" t="inlineStr">
        <is>
          <t xml:space="preserve">Revenue per hour</t>
        </is>
      </c>
      <c r="F7" s="4" t="inlineStr">
        <is>
          <t xml:space="preserve">Break-even price</t>
        </is>
      </c>
      <c r="G7" s="4" t="inlineStr">
        <is>
          <t xml:space="preserve">Price for target</t>
        </is>
      </c>
      <c r="H7" s="4" t="inlineStr">
        <is>
          <t xml:space="preserve">Profit at current</t>
        </is>
      </c>
      <c r="I7" s="2" t="inlineStr">
        <is>
          <t xml:space="preserve">Check</t>
        </is>
      </c>
    </row>
    <row r="8">
      <c r="A8" t="inlineStr">
        <is>
          <t xml:space="preserve">Women's cut and style</t>
        </is>
      </c>
      <c r="B8" s="9">
        <v>60</v>
      </c>
      <c r="C8" s="3">
        <v>4.5</v>
      </c>
      <c r="D8" s="3">
        <v>75</v>
      </c>
      <c r="E8" s="3">
        <f>IF(B8&gt;0,ROUND(D8/B8*60,2),0)</f>
        <v>75</v>
      </c>
      <c r="F8" s="3">
        <f>ROUND((C8+B8/60*$B$3)/(1-$B$2),2)</f>
        <v>51.82</v>
      </c>
      <c r="G8" s="3">
        <f>ROUNDUP((C8+B8/60*($B$3+$B$4))/(1-$B$2)/$B$5,0)*$B$5</f>
        <v>75</v>
      </c>
      <c r="H8" s="3">
        <f>ROUND(D8*(1-$B$2)-C8-B8/60*$B$3,2)</f>
        <v>12.75</v>
      </c>
      <c r="I8" t="str">
        <f>IF(D8&lt;F8,"Below break-even",IF(D8&lt;G8,"Under target","OK"))</f>
        <v>OK</v>
      </c>
    </row>
    <row r="9">
      <c r="A9" t="inlineStr">
        <is>
          <t xml:space="preserve">Men's cut</t>
        </is>
      </c>
      <c r="B9" s="9">
        <v>30</v>
      </c>
      <c r="C9" s="3">
        <v>1.5</v>
      </c>
      <c r="D9" s="3">
        <v>38</v>
      </c>
      <c r="E9" s="3">
        <f>IF(B9&gt;0,ROUND(D9/B9*60,2),0)</f>
        <v>76</v>
      </c>
      <c r="F9" s="3">
        <f>ROUND((C9+B9/60*$B$3)/(1-$B$2),2)</f>
        <v>24.55</v>
      </c>
      <c r="G9" s="3">
        <f>ROUNDUP((C9+B9/60*($B$3+$B$4))/(1-$B$2)/$B$5,0)*$B$5</f>
        <v>40</v>
      </c>
      <c r="H9" s="3">
        <f>ROUND(D9*(1-$B$2)-C9-B9/60*$B$3,2)</f>
        <v>7.4</v>
      </c>
      <c r="I9" t="str">
        <f>IF(D9&lt;F9,"Below break-even",IF(D9&lt;G9,"Under target","OK"))</f>
        <v>Under target</v>
      </c>
    </row>
    <row r="10">
      <c r="A10" t="inlineStr">
        <is>
          <t xml:space="preserve">Kids cut (under 12)</t>
        </is>
      </c>
      <c r="B10" s="9">
        <v>30</v>
      </c>
      <c r="C10" s="3">
        <v>1</v>
      </c>
      <c r="D10" s="3">
        <v>28</v>
      </c>
      <c r="E10" s="3">
        <f>IF(B10&gt;0,ROUND(D10/B10*60,2),0)</f>
        <v>56</v>
      </c>
      <c r="F10" s="3">
        <f>ROUND((C10+B10/60*$B$3)/(1-$B$2),2)</f>
        <v>23.64</v>
      </c>
      <c r="G10" s="3">
        <f>ROUNDUP((C10+B10/60*($B$3+$B$4))/(1-$B$2)/$B$5,0)*$B$5</f>
        <v>35</v>
      </c>
      <c r="H10" s="3">
        <f>ROUND(D10*(1-$B$2)-C10-B10/60*$B$3,2)</f>
        <v>2.4</v>
      </c>
      <c r="I10" t="str">
        <f>IF(D10&lt;F10,"Below break-even",IF(D10&lt;G10,"Under target","OK"))</f>
        <v>Under target</v>
      </c>
    </row>
    <row r="11">
      <c r="A11" t="inlineStr">
        <is>
          <t xml:space="preserve">Blowout</t>
        </is>
      </c>
      <c r="B11" s="9">
        <v>45</v>
      </c>
      <c r="C11" s="3">
        <v>3</v>
      </c>
      <c r="D11" s="3">
        <v>50</v>
      </c>
      <c r="E11" s="3">
        <f>IF(B11&gt;0,ROUND(D11/B11*60,2),0)</f>
        <v>66.67</v>
      </c>
      <c r="F11" s="3">
        <f>ROUND((C11+B11/60*$B$3)/(1-$B$2),2)</f>
        <v>38.18</v>
      </c>
      <c r="G11" s="3">
        <f>ROUNDUP((C11+B11/60*($B$3+$B$4))/(1-$B$2)/$B$5,0)*$B$5</f>
        <v>55</v>
      </c>
      <c r="H11" s="3">
        <f>ROUND(D11*(1-$B$2)-C11-B11/60*$B$3,2)</f>
        <v>6.5</v>
      </c>
      <c r="I11" t="str">
        <f>IF(D11&lt;F11,"Below break-even",IF(D11&lt;G11,"Under target","OK"))</f>
        <v>Under target</v>
      </c>
    </row>
    <row r="12">
      <c r="A12" t="inlineStr">
        <is>
          <t xml:space="preserve">Single-process color</t>
        </is>
      </c>
      <c r="B12" s="9">
        <v>90</v>
      </c>
      <c r="C12" s="3">
        <v>14</v>
      </c>
      <c r="D12" s="3">
        <v>110</v>
      </c>
      <c r="E12" s="3">
        <f>IF(B12&gt;0,ROUND(D12/B12*60,2),0)</f>
        <v>73.33</v>
      </c>
      <c r="F12" s="3">
        <f>ROUND((C12+B12/60*$B$3)/(1-$B$2),2)</f>
        <v>90.91</v>
      </c>
      <c r="G12" s="3">
        <f>ROUNDUP((C12+B12/60*($B$3+$B$4))/(1-$B$2)/$B$5,0)*$B$5</f>
        <v>125</v>
      </c>
      <c r="H12" s="3">
        <f>ROUND(D12*(1-$B$2)-C12-B12/60*$B$3,2)</f>
        <v>10.5</v>
      </c>
      <c r="I12" t="str">
        <f>IF(D12&lt;F12,"Below break-even",IF(D12&lt;G12,"Under target","OK"))</f>
        <v>Under target</v>
      </c>
    </row>
    <row r="13">
      <c r="A13" t="inlineStr">
        <is>
          <t xml:space="preserve">Partial highlights</t>
        </is>
      </c>
      <c r="B13" s="9">
        <v>120</v>
      </c>
      <c r="C13" s="3">
        <v>22</v>
      </c>
      <c r="D13" s="3">
        <v>165</v>
      </c>
      <c r="E13" s="3">
        <f>IF(B13&gt;0,ROUND(D13/B13*60,2),0)</f>
        <v>82.5</v>
      </c>
      <c r="F13" s="3">
        <f>ROUND((C13+B13/60*$B$3)/(1-$B$2),2)</f>
        <v>127.27</v>
      </c>
      <c r="G13" s="3">
        <f>ROUNDUP((C13+B13/60*($B$3+$B$4))/(1-$B$2)/$B$5,0)*$B$5</f>
        <v>175</v>
      </c>
      <c r="H13" s="3">
        <f>ROUND(D13*(1-$B$2)-C13-B13/60*$B$3,2)</f>
        <v>20.75</v>
      </c>
      <c r="I13" t="str">
        <f>IF(D13&lt;F13,"Below break-even",IF(D13&lt;G13,"Under target","OK"))</f>
        <v>Under target</v>
      </c>
    </row>
    <row r="14">
      <c r="A14" t="inlineStr">
        <is>
          <t xml:space="preserve">Full balayage</t>
        </is>
      </c>
      <c r="B14" s="9">
        <v>180</v>
      </c>
      <c r="C14" s="3">
        <v>38</v>
      </c>
      <c r="D14" s="3">
        <v>260</v>
      </c>
      <c r="E14" s="3">
        <f>IF(B14&gt;0,ROUND(D14/B14*60,2),0)</f>
        <v>86.67</v>
      </c>
      <c r="F14" s="3">
        <f>ROUND((C14+B14/60*$B$3)/(1-$B$2),2)</f>
        <v>200</v>
      </c>
      <c r="G14" s="3">
        <f>ROUNDUP((C14+B14/60*($B$3+$B$4))/(1-$B$2)/$B$5,0)*$B$5</f>
        <v>270</v>
      </c>
      <c r="H14" s="3">
        <f>ROUND(D14*(1-$B$2)-C14-B14/60*$B$3,2)</f>
        <v>33</v>
      </c>
      <c r="I14" t="str">
        <f>IF(D14&lt;F14,"Below break-even",IF(D14&lt;G14,"Under target","OK"))</f>
        <v>Under target</v>
      </c>
    </row>
    <row r="15">
      <c r="A15" t="inlineStr">
        <is>
          <t xml:space="preserve">Gloss or toner</t>
        </is>
      </c>
      <c r="B15" s="9">
        <v>30</v>
      </c>
      <c r="C15" s="3">
        <v>8</v>
      </c>
      <c r="D15" s="3">
        <v>45</v>
      </c>
      <c r="E15" s="3">
        <f>IF(B15&gt;0,ROUND(D15/B15*60,2),0)</f>
        <v>90</v>
      </c>
      <c r="F15" s="3">
        <f>ROUND((C15+B15/60*$B$3)/(1-$B$2),2)</f>
        <v>36.36</v>
      </c>
      <c r="G15" s="3">
        <f>ROUNDUP((C15+B15/60*($B$3+$B$4))/(1-$B$2)/$B$5,0)*$B$5</f>
        <v>50</v>
      </c>
      <c r="H15" s="3">
        <f>ROUND(D15*(1-$B$2)-C15-B15/60*$B$3,2)</f>
        <v>4.75</v>
      </c>
      <c r="I15" t="str">
        <f>IF(D15&lt;F15,"Below break-even",IF(D15&lt;G15,"Under target","OK"))</f>
        <v>Under target</v>
      </c>
    </row>
    <row r="16">
      <c r="A16" t="inlineStr">
        <is>
          <t xml:space="preserve">Keratin smoothing</t>
        </is>
      </c>
      <c r="B16" s="9">
        <v>150</v>
      </c>
      <c r="C16" s="3">
        <v>45</v>
      </c>
      <c r="D16" s="3">
        <v>275</v>
      </c>
      <c r="E16" s="3">
        <f>IF(B16&gt;0,ROUND(D16/B16*60,2),0)</f>
        <v>110</v>
      </c>
      <c r="F16" s="3">
        <f>ROUND((C16+B16/60*$B$3)/(1-$B$2),2)</f>
        <v>190.91</v>
      </c>
      <c r="G16" s="3">
        <f>ROUNDUP((C16+B16/60*($B$3+$B$4))/(1-$B$2)/$B$5,0)*$B$5</f>
        <v>250</v>
      </c>
      <c r="H16" s="3">
        <f>ROUND(D16*(1-$B$2)-C16-B16/60*$B$3,2)</f>
        <v>46.25</v>
      </c>
      <c r="I16" t="str">
        <f>IF(D16&lt;F16,"Below break-even",IF(D16&lt;G16,"Under target","OK"))</f>
        <v>OK</v>
      </c>
    </row>
    <row r="17">
      <c r="A17" t="inlineStr">
        <is>
          <t xml:space="preserve">Event updo</t>
        </is>
      </c>
      <c r="B17" s="9">
        <v>60</v>
      </c>
      <c r="C17" s="3">
        <v>5</v>
      </c>
      <c r="D17" s="3">
        <v>95</v>
      </c>
      <c r="E17" s="3">
        <f>IF(B17&gt;0,ROUND(D17/B17*60,2),0)</f>
        <v>95</v>
      </c>
      <c r="F17" s="3">
        <f>ROUND((C17+B17/60*$B$3)/(1-$B$2),2)</f>
        <v>52.73</v>
      </c>
      <c r="G17" s="3">
        <f>ROUNDUP((C17+B17/60*($B$3+$B$4))/(1-$B$2)/$B$5,0)*$B$5</f>
        <v>75</v>
      </c>
      <c r="H17" s="3">
        <f>ROUND(D17*(1-$B$2)-C17-B17/60*$B$3,2)</f>
        <v>23.25</v>
      </c>
      <c r="I17" t="str">
        <f>IF(D17&lt;F17,"Below break-even",IF(D17&lt;G17,"Under target","OK"))</f>
        <v>OK</v>
      </c>
    </row>
    <row r="19">
      <c r="A19" t="inlineStr">
        <is>
          <t xml:space="preserve">Services below break-even</t>
        </is>
      </c>
      <c r="B19" s="9">
        <f>COUNTIF(I8:I17,"Below break-even")</f>
        <v>0</v>
      </c>
    </row>
    <row r="20">
      <c r="A20" t="inlineStr">
        <is>
          <t xml:space="preserve">Services under target</t>
        </is>
      </c>
      <c r="B20" s="9">
        <f>COUNTIF(I8:I17,"Under target")</f>
        <v>7</v>
      </c>
    </row>
    <row r="21">
      <c r="A21" t="inlineStr">
        <is>
          <t xml:space="preserve">Highest revenue per hour</t>
        </is>
      </c>
      <c r="B21" s="9" t="str">
        <f>INDEX(A8:A17,MATCH(MAX(E8:E17),E8:E17,0))</f>
        <v>Keratin smoothing</v>
      </c>
    </row>
    <row r="22">
      <c r="A22" t="inlineStr">
        <is>
          <t xml:space="preserve">Lowest revenue per hour</t>
        </is>
      </c>
      <c r="B22" s="9" t="str">
        <f>INDEX(A8:A17,MATCH(MIN(E8:E17),E8:E17,0))</f>
        <v>Kids cut (under 12)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salon service menu pricing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