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ood cos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36.7" customWidth="1"/>
    <col min="2" max="2" width="13.7" customWidth="1"/>
    <col min="3" max="3" width="13.7" customWidth="1"/>
    <col min="4" max="4" width="13.7" customWidth="1"/>
    <col min="5" max="5" width="13.7" customWidth="1"/>
    <col min="6" max="6" width="13.7" customWidth="1"/>
  </cols>
  <sheetData>
    <row r="1">
      <c r="A1" s="2" t="inlineStr">
        <is>
          <t xml:space="preserve">Week starting</t>
        </is>
      </c>
      <c r="B1" s="6">
        <v>46328</v>
      </c>
      <c r="C1" s="6">
        <f>B1+7</f>
        <v>46335</v>
      </c>
      <c r="D1" s="6">
        <f>C1+7</f>
        <v>46342</v>
      </c>
      <c r="E1" s="6">
        <f>D1+7</f>
        <v>46349</v>
      </c>
      <c r="F1" s="4" t="inlineStr">
        <is>
          <t xml:space="preserve">Month</t>
        </is>
      </c>
    </row>
    <row r="2">
      <c r="A2" t="inlineStr">
        <is>
          <t xml:space="preserve">Food sales</t>
        </is>
      </c>
      <c r="B2" s="3">
        <v>19422</v>
      </c>
      <c r="C2" s="3">
        <v>17860</v>
      </c>
      <c r="D2" s="3">
        <v>21340</v>
      </c>
      <c r="E2" s="3">
        <v>23905</v>
      </c>
      <c r="F2" s="3">
        <f>SUM(B2:E2)</f>
        <v>82527</v>
      </c>
    </row>
    <row r="3">
      <c r="A3" t="inlineStr">
        <is>
          <t xml:space="preserve">Opening inventory</t>
        </is>
      </c>
      <c r="B3" s="3">
        <v>4120</v>
      </c>
      <c r="C3" s="3">
        <f>B5</f>
        <v>3890</v>
      </c>
      <c r="D3" s="3">
        <f>C5</f>
        <v>4010</v>
      </c>
      <c r="E3" s="3">
        <f>D5</f>
        <v>4240</v>
      </c>
      <c r="F3" s="3">
        <f>B3</f>
        <v>4120</v>
      </c>
    </row>
    <row r="4">
      <c r="A4" t="inlineStr">
        <is>
          <t xml:space="preserve">Purchases</t>
        </is>
      </c>
      <c r="B4" s="3">
        <v>5480</v>
      </c>
      <c r="C4" s="3">
        <v>5120</v>
      </c>
      <c r="D4" s="3">
        <v>6900</v>
      </c>
      <c r="E4" s="3">
        <v>7600</v>
      </c>
      <c r="F4" s="3">
        <f>SUM(B4:E4)</f>
        <v>25100</v>
      </c>
    </row>
    <row r="5">
      <c r="A5" t="inlineStr">
        <is>
          <t xml:space="preserve">Closing inventory</t>
        </is>
      </c>
      <c r="B5" s="3">
        <v>3890</v>
      </c>
      <c r="C5" s="3">
        <v>4010</v>
      </c>
      <c r="D5" s="3">
        <v>4240</v>
      </c>
      <c r="E5" s="3">
        <v>4180</v>
      </c>
      <c r="F5" s="3">
        <f>E5</f>
        <v>4180</v>
      </c>
    </row>
    <row r="6">
      <c r="A6" s="2" t="inlineStr">
        <is>
          <t xml:space="preserve">Food cost</t>
        </is>
      </c>
      <c r="B6" s="4">
        <f>B3+B4-B5</f>
        <v>5710</v>
      </c>
      <c r="C6" s="4">
        <f>C3+C4-C5</f>
        <v>5000</v>
      </c>
      <c r="D6" s="4">
        <f>D3+D4-D5</f>
        <v>6670</v>
      </c>
      <c r="E6" s="4">
        <f>E3+E4-E5</f>
        <v>7660</v>
      </c>
      <c r="F6" s="4">
        <f>F3+F4-F5</f>
        <v>25040</v>
      </c>
    </row>
    <row r="7">
      <c r="A7" s="2" t="inlineStr">
        <is>
          <t xml:space="preserve">Food cost %</t>
        </is>
      </c>
      <c r="B7" s="16">
        <f>IF(B2&gt;0,B6/B2,0)</f>
        <v>0.293996498815776</v>
      </c>
      <c r="C7" s="16">
        <f>IF(C2&gt;0,C6/C2,0)</f>
        <v>0.279955207166853</v>
      </c>
      <c r="D7" s="16">
        <f>IF(D2&gt;0,D6/D2,0)</f>
        <v>0.312558575445173</v>
      </c>
      <c r="E7" s="16">
        <f>IF(E2&gt;0,E6/E2,0)</f>
        <v>0.320435055427735</v>
      </c>
      <c r="F7" s="16">
        <f>IF(F2&gt;0,F6/F2,0)</f>
        <v>0.303415851781841</v>
      </c>
    </row>
    <row r="9">
      <c r="A9" t="inlineStr">
        <is>
          <t xml:space="preserve">Labor cost (wages and payroll costs)</t>
        </is>
      </c>
      <c r="B9" s="3">
        <v>6850</v>
      </c>
      <c r="C9" s="3">
        <v>6420</v>
      </c>
      <c r="D9" s="3">
        <v>6980</v>
      </c>
      <c r="E9" s="3">
        <v>7410</v>
      </c>
      <c r="F9" s="3">
        <f>SUM(B9:E9)</f>
        <v>27660</v>
      </c>
    </row>
    <row r="10">
      <c r="A10" t="inlineStr">
        <is>
          <t xml:space="preserve">Labor %</t>
        </is>
      </c>
      <c r="B10" s="15">
        <f>IF(B2&gt;0,B9/B2,0)</f>
        <v>0.352692822572341</v>
      </c>
      <c r="C10" s="15">
        <f>IF(C2&gt;0,C9/C2,0)</f>
        <v>0.35946248600224</v>
      </c>
      <c r="D10" s="15">
        <f>IF(D2&gt;0,D9/D2,0)</f>
        <v>0.327085285848172</v>
      </c>
      <c r="E10" s="15">
        <f>IF(E2&gt;0,E9/E2,0)</f>
        <v>0.309976992261033</v>
      </c>
      <c r="F10" s="15">
        <f>IF(F2&gt;0,F9/F2,0)</f>
        <v>0.335163037551347</v>
      </c>
    </row>
    <row r="12">
      <c r="A12" s="2" t="inlineStr">
        <is>
          <t xml:space="preserve">Prime cost</t>
        </is>
      </c>
      <c r="B12" s="4">
        <f>B6+B9</f>
        <v>12560</v>
      </c>
      <c r="C12" s="4">
        <f>C6+C9</f>
        <v>11420</v>
      </c>
      <c r="D12" s="4">
        <f>D6+D9</f>
        <v>13650</v>
      </c>
      <c r="E12" s="4">
        <f>E6+E9</f>
        <v>15070</v>
      </c>
      <c r="F12" s="4">
        <f>F6+F9</f>
        <v>52700</v>
      </c>
    </row>
    <row r="13">
      <c r="A13" s="2" t="inlineStr">
        <is>
          <t xml:space="preserve">Prime cost %</t>
        </is>
      </c>
      <c r="B13" s="16">
        <f>IF(B2&gt;0,B12/B2,0)</f>
        <v>0.646689321388117</v>
      </c>
      <c r="C13" s="16">
        <f>IF(C2&gt;0,C12/C2,0)</f>
        <v>0.639417693169093</v>
      </c>
      <c r="D13" s="16">
        <f>IF(D2&gt;0,D12/D2,0)</f>
        <v>0.639643861293346</v>
      </c>
      <c r="E13" s="16">
        <f>IF(E2&gt;0,E12/E2,0)</f>
        <v>0.630412047688768</v>
      </c>
      <c r="F13" s="16">
        <f>IF(F2&gt;0,F12/F2,0)</f>
        <v>0.638578889333188</v>
      </c>
    </row>
    <row r="15">
      <c r="A15" t="inlineStr">
        <is>
          <t xml:space="preserve">Target food cost %</t>
        </is>
      </c>
      <c r="B15" s="13">
        <v>0.3</v>
      </c>
    </row>
    <row r="16">
      <c r="A16" t="inlineStr">
        <is>
          <t xml:space="preserve">Target prime cost %</t>
        </is>
      </c>
      <c r="B16" s="13">
        <v>0.65</v>
      </c>
    </row>
    <row r="18">
      <c r="A18" t="inlineStr">
        <is>
          <t xml:space="preserve">Weeks over target food cost</t>
        </is>
      </c>
      <c r="B18" s="9">
        <f>COUNTIF(B7:E7,"&gt;"&amp;B15)</f>
        <v>2</v>
      </c>
    </row>
    <row r="19">
      <c r="A19" t="inlineStr">
        <is>
          <t xml:space="preserve">Food cost above target this month</t>
        </is>
      </c>
      <c r="B19" s="3">
        <f>MAX(0,ROUND(F6-F2*B15,2))</f>
        <v>281.9</v>
      </c>
    </row>
    <row r="20">
      <c r="A20" t="inlineStr">
        <is>
          <t xml:space="preserve">Summary</t>
        </is>
      </c>
      <c r="B20" s="3" t="str">
        <f>TEXT(F7,"0.0%")&amp;" food cost, "&amp;TEXT(F13,"0.0%")&amp;" prime cost"&amp;IF(F13&gt;B16," (above your target)"," (within your target)")</f>
        <v>30.3% food cost, 63.9% prime cost (within your target)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restaurant food cost and prime cost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