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order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8.7" customWidth="1"/>
    <col min="2" max="2" width="20.7" customWidth="1"/>
    <col min="3" max="3" width="9.7" customWidth="1"/>
    <col min="4" max="4" width="9.7" customWidth="1"/>
    <col min="5" max="5" width="11.7" customWidth="1"/>
    <col min="6" max="6" width="11.7" customWidth="1"/>
    <col min="7" max="7" width="10.7" customWidth="1"/>
    <col min="8" max="8" width="11.7" customWidth="1"/>
    <col min="9" max="9" width="11.7" customWidth="1"/>
    <col min="10" max="10" width="9.7" customWidth="1"/>
    <col min="11" max="11" width="9.7" customWidth="1"/>
    <col min="12" max="12" width="2.7" customWidth="1"/>
    <col min="13" max="13" width="24.7" customWidth="1"/>
    <col min="14" max="14" width="16.7" customWidth="1"/>
  </cols>
  <sheetData>
    <row r="1">
      <c r="A1" s="2" t="inlineStr">
        <is>
          <t xml:space="preserve">SKU</t>
        </is>
      </c>
      <c r="B1" s="2" t="inlineStr">
        <is>
          <t xml:space="preserve">Product</t>
        </is>
      </c>
      <c r="C1" s="10" t="inlineStr">
        <is>
          <t xml:space="preserve">On hand</t>
        </is>
      </c>
      <c r="D1" s="10" t="inlineStr">
        <is>
          <t xml:space="preserve">On order</t>
        </is>
      </c>
      <c r="E1" s="10" t="inlineStr">
        <is>
          <t xml:space="preserve">Sold (period)</t>
        </is>
      </c>
      <c r="F1" s="10" t="inlineStr">
        <is>
          <t xml:space="preserve">Lead time (days)</t>
        </is>
      </c>
      <c r="G1" s="12" t="inlineStr">
        <is>
          <t xml:space="preserve">Daily sales</t>
        </is>
      </c>
      <c r="H1" s="10" t="inlineStr">
        <is>
          <t xml:space="preserve">Reorder point</t>
        </is>
      </c>
      <c r="I1" s="8" t="inlineStr">
        <is>
          <t xml:space="preserve">Days of cover</t>
        </is>
      </c>
      <c r="J1" s="2" t="inlineStr">
        <is>
          <t xml:space="preserve">Status</t>
        </is>
      </c>
      <c r="K1" s="10" t="inlineStr">
        <is>
          <t xml:space="preserve">Order qty</t>
        </is>
      </c>
      <c r="M1" s="2" t="inlineStr">
        <is>
          <t xml:space="preserve">Days in sales period</t>
        </is>
      </c>
      <c r="N1" s="2">
        <v>30</v>
      </c>
    </row>
    <row r="2">
      <c r="A2" t="inlineStr">
        <is>
          <t xml:space="preserve">TS-01</t>
        </is>
      </c>
      <c r="B2" t="inlineStr">
        <is>
          <t xml:space="preserve">Organic crew tee</t>
        </is>
      </c>
      <c r="C2" s="9">
        <v>160</v>
      </c>
      <c r="D2" s="9">
        <v>0</v>
      </c>
      <c r="E2" s="9">
        <v>206</v>
      </c>
      <c r="F2" s="9">
        <v>14</v>
      </c>
      <c r="G2" s="11">
        <f>IF(E2="","",ROUND(E2/$N$1,2))</f>
        <v>6.87</v>
      </c>
      <c r="H2" s="9">
        <f>IF(E2="","",ROUNDUP(G2*(F2+$N$2),0))</f>
        <v>145</v>
      </c>
      <c r="I2" s="7">
        <f>IF(E2="","",IF(G2&gt;0,ROUND((C2+D2)/G2,1),"No sales"))</f>
        <v>23.3</v>
      </c>
      <c r="J2" t="str">
        <f>IF(E2="","",IF(C2+D2&lt;=H2,"Reorder","OK"))</f>
        <v>OK</v>
      </c>
      <c r="K2" s="9">
        <f>IF(J2="Reorder",MAX(0,ROUNDUP(H2+G2*$N$3-C2-D2,0)),0)</f>
        <v>0</v>
      </c>
      <c r="M2" t="inlineStr">
        <is>
          <t xml:space="preserve">Safety stock (days)</t>
        </is>
      </c>
      <c r="N2">
        <v>7</v>
      </c>
    </row>
    <row r="3">
      <c r="A3" t="inlineStr">
        <is>
          <t xml:space="preserve">HD-02</t>
        </is>
      </c>
      <c r="B3" t="inlineStr">
        <is>
          <t xml:space="preserve">Zip hoodie</t>
        </is>
      </c>
      <c r="C3" s="9">
        <v>40</v>
      </c>
      <c r="D3" s="9">
        <v>0</v>
      </c>
      <c r="E3" s="9">
        <v>79</v>
      </c>
      <c r="F3" s="9">
        <v>21</v>
      </c>
      <c r="G3" s="11">
        <f>IF(E3="","",ROUND(E3/$N$1,2))</f>
        <v>2.63</v>
      </c>
      <c r="H3" s="9">
        <f>IF(E3="","",ROUNDUP(G3*(F3+$N$2),0))</f>
        <v>74</v>
      </c>
      <c r="I3" s="7">
        <f>IF(E3="","",IF(G3&gt;0,ROUND((C3+D3)/G3,1),"No sales"))</f>
        <v>15.2</v>
      </c>
      <c r="J3" t="str">
        <f>IF(E3="","",IF(C3+D3&lt;=H3,"Reorder","OK"))</f>
        <v>Reorder</v>
      </c>
      <c r="K3" s="9">
        <f>IF(J3="Reorder",MAX(0,ROUNDUP(H3+G3*$N$3-C3-D3,0)),0)</f>
        <v>113</v>
      </c>
      <c r="M3" t="inlineStr">
        <is>
          <t xml:space="preserve">Days of stock per order</t>
        </is>
      </c>
      <c r="N3">
        <v>30</v>
      </c>
    </row>
    <row r="4">
      <c r="A4" t="inlineStr">
        <is>
          <t xml:space="preserve">CP-03</t>
        </is>
      </c>
      <c r="B4" t="inlineStr">
        <is>
          <t xml:space="preserve">Canvas cap</t>
        </is>
      </c>
      <c r="C4" s="9">
        <v>120</v>
      </c>
      <c r="D4" s="9">
        <v>0</v>
      </c>
      <c r="E4" s="9">
        <v>85</v>
      </c>
      <c r="F4" s="9">
        <v>14</v>
      </c>
      <c r="G4" s="11">
        <f>IF(E4="","",ROUND(E4/$N$1,2))</f>
        <v>2.83</v>
      </c>
      <c r="H4" s="9">
        <f>IF(E4="","",ROUNDUP(G4*(F4+$N$2),0))</f>
        <v>60</v>
      </c>
      <c r="I4" s="7">
        <f>IF(E4="","",IF(G4&gt;0,ROUND((C4+D4)/G4,1),"No sales"))</f>
        <v>42.4</v>
      </c>
      <c r="J4" t="str">
        <f>IF(E4="","",IF(C4+D4&lt;=H4,"Reorder","OK"))</f>
        <v>OK</v>
      </c>
      <c r="K4" s="9">
        <f>IF(J4="Reorder",MAX(0,ROUNDUP(H4+G4*$N$3-C4-D4,0)),0)</f>
        <v>0</v>
      </c>
    </row>
    <row r="5">
      <c r="A5" t="inlineStr">
        <is>
          <t xml:space="preserve">TB-04</t>
        </is>
      </c>
      <c r="B5" t="inlineStr">
        <is>
          <t xml:space="preserve">Tote bag</t>
        </is>
      </c>
      <c r="C5" s="9">
        <v>26</v>
      </c>
      <c r="D5" s="9">
        <v>0</v>
      </c>
      <c r="E5" s="9">
        <v>85</v>
      </c>
      <c r="F5" s="9">
        <v>10</v>
      </c>
      <c r="G5" s="11">
        <f>IF(E5="","",ROUND(E5/$N$1,2))</f>
        <v>2.83</v>
      </c>
      <c r="H5" s="9">
        <f>IF(E5="","",ROUNDUP(G5*(F5+$N$2),0))</f>
        <v>49</v>
      </c>
      <c r="I5" s="7">
        <f>IF(E5="","",IF(G5&gt;0,ROUND((C5+D5)/G5,1),"No sales"))</f>
        <v>9.2</v>
      </c>
      <c r="J5" t="str">
        <f>IF(E5="","",IF(C5+D5&lt;=H5,"Reorder","OK"))</f>
        <v>Reorder</v>
      </c>
      <c r="K5" s="9">
        <f>IF(J5="Reorder",MAX(0,ROUNDUP(H5+G5*$N$3-C5-D5,0)),0)</f>
        <v>108</v>
      </c>
      <c r="M5" s="2" t="inlineStr">
        <is>
          <t xml:space="preserve">Items to reorder</t>
        </is>
      </c>
      <c r="N5">
        <f>COUNTIF(J2:J16,"Reorder")</f>
        <v>4</v>
      </c>
    </row>
    <row r="6">
      <c r="A6" t="inlineStr">
        <is>
          <t xml:space="preserve">BN-05</t>
        </is>
      </c>
      <c r="B6" t="inlineStr">
        <is>
          <t xml:space="preserve">Beanie</t>
        </is>
      </c>
      <c r="C6" s="9">
        <v>18</v>
      </c>
      <c r="D6" s="9">
        <v>80</v>
      </c>
      <c r="E6" s="9">
        <v>93</v>
      </c>
      <c r="F6" s="9">
        <v>21</v>
      </c>
      <c r="G6" s="11">
        <f>IF(E6="","",ROUND(E6/$N$1,2))</f>
        <v>3.1</v>
      </c>
      <c r="H6" s="9">
        <f>IF(E6="","",ROUNDUP(G6*(F6+$N$2),0))</f>
        <v>87</v>
      </c>
      <c r="I6" s="7">
        <f>IF(E6="","",IF(G6&gt;0,ROUND((C6+D6)/G6,1),"No sales"))</f>
        <v>31.6</v>
      </c>
      <c r="J6" t="str">
        <f>IF(E6="","",IF(C6+D6&lt;=H6,"Reorder","OK"))</f>
        <v>OK</v>
      </c>
      <c r="K6" s="9">
        <f>IF(J6="Reorder",MAX(0,ROUNDUP(H6+G6*$N$3-C6-D6,0)),0)</f>
        <v>0</v>
      </c>
      <c r="M6" s="2" t="inlineStr">
        <is>
          <t xml:space="preserve">Units to order</t>
        </is>
      </c>
      <c r="N6">
        <f>SUM(K2:K16)</f>
        <v>395</v>
      </c>
    </row>
    <row r="7">
      <c r="A7" t="inlineStr">
        <is>
          <t xml:space="preserve">MG-06</t>
        </is>
      </c>
      <c r="B7" t="inlineStr">
        <is>
          <t xml:space="preserve">Enamel mug</t>
        </is>
      </c>
      <c r="C7" s="9">
        <v>64</v>
      </c>
      <c r="D7" s="9">
        <v>0</v>
      </c>
      <c r="E7" s="9">
        <v>51</v>
      </c>
      <c r="F7" s="9">
        <v>28</v>
      </c>
      <c r="G7" s="11">
        <f>IF(E7="","",ROUND(E7/$N$1,2))</f>
        <v>1.7</v>
      </c>
      <c r="H7" s="9">
        <f>IF(E7="","",ROUNDUP(G7*(F7+$N$2),0))</f>
        <v>60</v>
      </c>
      <c r="I7" s="7">
        <f>IF(E7="","",IF(G7&gt;0,ROUND((C7+D7)/G7,1),"No sales"))</f>
        <v>37.6</v>
      </c>
      <c r="J7" t="str">
        <f>IF(E7="","",IF(C7+D7&lt;=H7,"Reorder","OK"))</f>
        <v>OK</v>
      </c>
      <c r="K7" s="9">
        <f>IF(J7="Reorder",MAX(0,ROUNDUP(H7+G7*$N$3-C7-D7,0)),0)</f>
        <v>0</v>
      </c>
      <c r="M7" s="2" t="inlineStr">
        <is>
          <t xml:space="preserve">Runs out first</t>
        </is>
      </c>
      <c r="N7" t="str">
        <f>IFERROR(INDEX(B2:B16,MATCH(MIN(I2:I16),I2:I16,0)),"")</f>
        <v>Tote bag</v>
      </c>
    </row>
    <row r="8">
      <c r="A8" t="inlineStr">
        <is>
          <t xml:space="preserve">SK-07</t>
        </is>
      </c>
      <c r="B8" t="inlineStr">
        <is>
          <t xml:space="preserve">Crew socks (3 pack)</t>
        </is>
      </c>
      <c r="C8" s="9">
        <v>35</v>
      </c>
      <c r="D8" s="9">
        <v>0</v>
      </c>
      <c r="E8" s="9">
        <v>100</v>
      </c>
      <c r="F8" s="9">
        <v>10</v>
      </c>
      <c r="G8" s="11">
        <f>IF(E8="","",ROUND(E8/$N$1,2))</f>
        <v>3.33</v>
      </c>
      <c r="H8" s="9">
        <f>IF(E8="","",ROUNDUP(G8*(F8+$N$2),0))</f>
        <v>57</v>
      </c>
      <c r="I8" s="7">
        <f>IF(E8="","",IF(G8&gt;0,ROUND((C8+D8)/G8,1),"No sales"))</f>
        <v>10.5</v>
      </c>
      <c r="J8" t="str">
        <f>IF(E8="","",IF(C8+D8&lt;=H8,"Reorder","OK"))</f>
        <v>Reorder</v>
      </c>
      <c r="K8" s="9">
        <f>IF(J8="Reorder",MAX(0,ROUNDUP(H8+G8*$N$3-C8-D8,0)),0)</f>
        <v>122</v>
      </c>
    </row>
    <row r="9">
      <c r="A9" t="inlineStr">
        <is>
          <t xml:space="preserve">PR-08</t>
        </is>
      </c>
      <c r="B9" t="inlineStr">
        <is>
          <t xml:space="preserve">Art print A3</t>
        </is>
      </c>
      <c r="C9" s="9">
        <v>150</v>
      </c>
      <c r="D9" s="9">
        <v>0</v>
      </c>
      <c r="E9" s="9">
        <v>49</v>
      </c>
      <c r="F9" s="9">
        <v>7</v>
      </c>
      <c r="G9" s="11">
        <f>IF(E9="","",ROUND(E9/$N$1,2))</f>
        <v>1.63</v>
      </c>
      <c r="H9" s="9">
        <f>IF(E9="","",ROUNDUP(G9*(F9+$N$2),0))</f>
        <v>23</v>
      </c>
      <c r="I9" s="7">
        <f>IF(E9="","",IF(G9&gt;0,ROUND((C9+D9)/G9,1),"No sales"))</f>
        <v>92</v>
      </c>
      <c r="J9" t="str">
        <f>IF(E9="","",IF(C9+D9&lt;=H9,"Reorder","OK"))</f>
        <v>OK</v>
      </c>
      <c r="K9" s="9">
        <f>IF(J9="Reorder",MAX(0,ROUNDUP(H9+G9*$N$3-C9-D9,0)),0)</f>
        <v>0</v>
      </c>
    </row>
    <row r="10">
      <c r="A10" t="inlineStr">
        <is>
          <t xml:space="preserve">JK-09</t>
        </is>
      </c>
      <c r="B10" t="inlineStr">
        <is>
          <t xml:space="preserve">Rain jacket</t>
        </is>
      </c>
      <c r="C10" s="9">
        <v>14</v>
      </c>
      <c r="D10" s="9">
        <v>0</v>
      </c>
      <c r="E10" s="9">
        <v>29</v>
      </c>
      <c r="F10" s="9">
        <v>30</v>
      </c>
      <c r="G10" s="11">
        <f>IF(E10="","",ROUND(E10/$N$1,2))</f>
        <v>0.97</v>
      </c>
      <c r="H10" s="9">
        <f>IF(E10="","",ROUNDUP(G10*(F10+$N$2),0))</f>
        <v>36</v>
      </c>
      <c r="I10" s="7">
        <f>IF(E10="","",IF(G10&gt;0,ROUND((C10+D10)/G10,1),"No sales"))</f>
        <v>14.4</v>
      </c>
      <c r="J10" t="str">
        <f>IF(E10="","",IF(C10+D10&lt;=H10,"Reorder","OK"))</f>
        <v>Reorder</v>
      </c>
      <c r="K10" s="9">
        <f>IF(J10="Reorder",MAX(0,ROUNDUP(H10+G10*$N$3-C10-D10,0)),0)</f>
        <v>52</v>
      </c>
    </row>
    <row r="11">
      <c r="G11" s="11" t="str">
        <f>IF(E11="","",ROUND(E11/$N$1,2))</f>
        <v/>
      </c>
      <c r="H11" s="9" t="str">
        <f>IF(E11="","",ROUNDUP(G11*(F11+$N$2),0))</f>
        <v/>
      </c>
      <c r="I11" s="7" t="str">
        <f>IF(E11="","",IF(G11&gt;0,ROUND((C11+D11)/G11,1),"No sales"))</f>
        <v/>
      </c>
      <c r="J11" t="str">
        <f>IF(E11="","",IF(C11+D11&lt;=H11,"Reorder","OK"))</f>
        <v/>
      </c>
      <c r="K11" s="9">
        <f>IF(J11="Reorder",MAX(0,ROUNDUP(H11+G11*$N$3-C11-D11,0)),0)</f>
        <v>0</v>
      </c>
    </row>
    <row r="12">
      <c r="G12" s="11" t="str">
        <f>IF(E12="","",ROUND(E12/$N$1,2))</f>
        <v/>
      </c>
      <c r="H12" s="9" t="str">
        <f>IF(E12="","",ROUNDUP(G12*(F12+$N$2),0))</f>
        <v/>
      </c>
      <c r="I12" s="7" t="str">
        <f>IF(E12="","",IF(G12&gt;0,ROUND((C12+D12)/G12,1),"No sales"))</f>
        <v/>
      </c>
      <c r="J12" t="str">
        <f>IF(E12="","",IF(C12+D12&lt;=H12,"Reorder","OK"))</f>
        <v/>
      </c>
      <c r="K12" s="9">
        <f>IF(J12="Reorder",MAX(0,ROUNDUP(H12+G12*$N$3-C12-D12,0)),0)</f>
        <v>0</v>
      </c>
    </row>
    <row r="13">
      <c r="G13" s="11" t="str">
        <f>IF(E13="","",ROUND(E13/$N$1,2))</f>
        <v/>
      </c>
      <c r="H13" s="9" t="str">
        <f>IF(E13="","",ROUNDUP(G13*(F13+$N$2),0))</f>
        <v/>
      </c>
      <c r="I13" s="7" t="str">
        <f>IF(E13="","",IF(G13&gt;0,ROUND((C13+D13)/G13,1),"No sales"))</f>
        <v/>
      </c>
      <c r="J13" t="str">
        <f>IF(E13="","",IF(C13+D13&lt;=H13,"Reorder","OK"))</f>
        <v/>
      </c>
      <c r="K13" s="9">
        <f>IF(J13="Reorder",MAX(0,ROUNDUP(H13+G13*$N$3-C13-D13,0)),0)</f>
        <v>0</v>
      </c>
    </row>
    <row r="14">
      <c r="G14" s="11" t="str">
        <f>IF(E14="","",ROUND(E14/$N$1,2))</f>
        <v/>
      </c>
      <c r="H14" s="9" t="str">
        <f>IF(E14="","",ROUNDUP(G14*(F14+$N$2),0))</f>
        <v/>
      </c>
      <c r="I14" s="7" t="str">
        <f>IF(E14="","",IF(G14&gt;0,ROUND((C14+D14)/G14,1),"No sales"))</f>
        <v/>
      </c>
      <c r="J14" t="str">
        <f>IF(E14="","",IF(C14+D14&lt;=H14,"Reorder","OK"))</f>
        <v/>
      </c>
      <c r="K14" s="9">
        <f>IF(J14="Reorder",MAX(0,ROUNDUP(H14+G14*$N$3-C14-D14,0)),0)</f>
        <v>0</v>
      </c>
    </row>
    <row r="15">
      <c r="G15" s="11" t="str">
        <f>IF(E15="","",ROUND(E15/$N$1,2))</f>
        <v/>
      </c>
      <c r="H15" s="9" t="str">
        <f>IF(E15="","",ROUNDUP(G15*(F15+$N$2),0))</f>
        <v/>
      </c>
      <c r="I15" s="7" t="str">
        <f>IF(E15="","",IF(G15&gt;0,ROUND((C15+D15)/G15,1),"No sales"))</f>
        <v/>
      </c>
      <c r="J15" t="str">
        <f>IF(E15="","",IF(C15+D15&lt;=H15,"Reorder","OK"))</f>
        <v/>
      </c>
      <c r="K15" s="9">
        <f>IF(J15="Reorder",MAX(0,ROUNDUP(H15+G15*$N$3-C15-D15,0)),0)</f>
        <v>0</v>
      </c>
    </row>
    <row r="16">
      <c r="G16" s="11" t="str">
        <f>IF(E16="","",ROUND(E16/$N$1,2))</f>
        <v/>
      </c>
      <c r="H16" s="9" t="str">
        <f>IF(E16="","",ROUNDUP(G16*(F16+$N$2),0))</f>
        <v/>
      </c>
      <c r="I16" s="7" t="str">
        <f>IF(E16="","",IF(G16&gt;0,ROUND((C16+D16)/G16,1),"No sales"))</f>
        <v/>
      </c>
      <c r="J16" t="str">
        <f>IF(E16="","",IF(C16+D16&lt;=H16,"Reorder","OK"))</f>
        <v/>
      </c>
      <c r="K16" s="9">
        <f>IF(J16="Reorder",MAX(0,ROUNDUP(H16+G16*$N$3-C16-D16,0)),0)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reorder point calculator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