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urchase orde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22.7" customWidth="1"/>
    <col min="2" max="2" width="44.7" customWidth="1"/>
    <col min="3" max="3" width="7.7" customWidth="1"/>
    <col min="4" max="4" width="7.7" customWidth="1"/>
    <col min="5" max="5" width="11.7" customWidth="1"/>
    <col min="6" max="6" width="13.7" customWidth="1"/>
    <col min="7" max="7" width="14.7" customWidth="1"/>
    <col min="8" max="8" width="15.7" customWidth="1"/>
    <col min="9" max="9" width="9.7" customWidth="1"/>
  </cols>
  <sheetData>
    <row r="1">
      <c r="A1" s="2" t="inlineStr">
        <is>
          <t xml:space="preserve">PURCHASE ORDER</t>
        </is>
      </c>
    </row>
    <row r="2">
      <c r="A2" t="inlineStr">
        <is>
          <t xml:space="preserve">Your Company Name</t>
        </is>
      </c>
      <c r="F2" s="13" t="inlineStr">
        <is>
          <t xml:space="preserve">PO number</t>
        </is>
      </c>
      <c r="H2" s="9" t="inlineStr">
        <is>
          <t xml:space="preserve">PO-2026-0187</t>
        </is>
      </c>
    </row>
    <row r="3">
      <c r="A3" t="inlineStr">
        <is>
          <t xml:space="preserve">1180 Industrial Pkwy, Columbus, OH 43219</t>
        </is>
      </c>
      <c r="F3" s="13" t="inlineStr">
        <is>
          <t xml:space="preserve">PO date</t>
        </is>
      </c>
      <c r="H3" s="5">
        <v>46328</v>
      </c>
    </row>
    <row r="4">
      <c r="A4" t="inlineStr">
        <is>
          <t xml:space="preserve">purchasing@yourcompany.com</t>
        </is>
      </c>
      <c r="F4" s="13" t="inlineStr">
        <is>
          <t xml:space="preserve">Deliver by</t>
        </is>
      </c>
      <c r="H4" s="5">
        <v>46339</v>
      </c>
    </row>
    <row r="5">
      <c r="F5" s="13" t="inlineStr">
        <is>
          <t xml:space="preserve">Lead time (days)</t>
        </is>
      </c>
      <c r="H5" s="9">
        <f>H4-H3</f>
        <v>11</v>
      </c>
    </row>
    <row r="6">
      <c r="A6" s="2" t="inlineStr">
        <is>
          <t xml:space="preserve">Vendor</t>
        </is>
      </c>
      <c r="C6" s="10" t="inlineStr">
        <is>
          <t xml:space="preserve">Ship to</t>
        </is>
      </c>
      <c r="F6" s="13" t="inlineStr">
        <is>
          <t xml:space="preserve">Payment terms (days)</t>
        </is>
      </c>
      <c r="H6" s="9">
        <v>30</v>
      </c>
    </row>
    <row r="7">
      <c r="A7" t="inlineStr">
        <is>
          <t xml:space="preserve">Harbor Packaging Supply</t>
        </is>
      </c>
      <c r="C7" s="9" t="inlineStr">
        <is>
          <t xml:space="preserve">Receiving, Dock B</t>
        </is>
      </c>
      <c r="F7" s="13" t="inlineStr">
        <is>
          <t xml:space="preserve">Payment due (approx.)</t>
        </is>
      </c>
      <c r="H7" s="5">
        <f>H4+H6</f>
        <v>46369</v>
      </c>
    </row>
    <row r="8">
      <c r="A8" t="inlineStr">
        <is>
          <t xml:space="preserve">77 Dock St, Toledo, OH 43604</t>
        </is>
      </c>
      <c r="C8" s="9" t="inlineStr">
        <is>
          <t xml:space="preserve">1180 Industrial Pkwy, Columbus, OH 43219</t>
        </is>
      </c>
    </row>
    <row r="9">
      <c r="A9" t="inlineStr">
        <is>
          <t xml:space="preserve">Account # HPS-55210</t>
        </is>
      </c>
    </row>
    <row r="11">
      <c r="A11" s="2" t="inlineStr">
        <is>
          <t xml:space="preserve">Item #</t>
        </is>
      </c>
      <c r="B11" s="2" t="inlineStr">
        <is>
          <t xml:space="preserve">Description</t>
        </is>
      </c>
      <c r="C11" s="10" t="inlineStr">
        <is>
          <t xml:space="preserve">Qty</t>
        </is>
      </c>
      <c r="D11" s="2" t="inlineStr">
        <is>
          <t xml:space="preserve">Unit</t>
        </is>
      </c>
      <c r="E11" s="4" t="inlineStr">
        <is>
          <t xml:space="preserve">Unit price</t>
        </is>
      </c>
      <c r="F11" s="14" t="inlineStr">
        <is>
          <t xml:space="preserve">Discount</t>
        </is>
      </c>
      <c r="G11" s="4" t="inlineStr">
        <is>
          <t xml:space="preserve">Line total</t>
        </is>
      </c>
      <c r="H11" s="10" t="inlineStr">
        <is>
          <t xml:space="preserve">Received</t>
        </is>
      </c>
      <c r="I11" s="10" t="inlineStr">
        <is>
          <t xml:space="preserve">Still due</t>
        </is>
      </c>
    </row>
    <row r="12">
      <c r="A12" t="inlineStr">
        <is>
          <t xml:space="preserve">BX-1812</t>
        </is>
      </c>
      <c r="B12" t="inlineStr">
        <is>
          <t xml:space="preserve">Corrugated shipping boxes, 18 x 12 x 10 in</t>
        </is>
      </c>
      <c r="C12" s="9">
        <v>400</v>
      </c>
      <c r="D12" t="inlineStr">
        <is>
          <t xml:space="preserve">each</t>
        </is>
      </c>
      <c r="E12" s="3">
        <v>1.18</v>
      </c>
      <c r="F12" s="13">
        <v>0.05</v>
      </c>
      <c r="G12" s="3">
        <f>IF(C12="","",ROUND(C12*E12*(1-F12),2))</f>
        <v>448.4</v>
      </c>
      <c r="H12" s="9">
        <v>400</v>
      </c>
      <c r="I12" s="9">
        <f>IF(C12="","",C12-H12)</f>
        <v>0</v>
      </c>
    </row>
    <row r="13">
      <c r="A13" t="inlineStr">
        <is>
          <t xml:space="preserve">BX-2416</t>
        </is>
      </c>
      <c r="B13" t="inlineStr">
        <is>
          <t xml:space="preserve">Corrugated shipping boxes, 24 x 16 x 12 in</t>
        </is>
      </c>
      <c r="C13" s="9">
        <v>250</v>
      </c>
      <c r="D13" t="inlineStr">
        <is>
          <t xml:space="preserve">each</t>
        </is>
      </c>
      <c r="E13" s="3">
        <v>1.86</v>
      </c>
      <c r="F13" s="13">
        <v>0.05</v>
      </c>
      <c r="G13" s="3">
        <f>IF(C13="","",ROUND(C13*E13*(1-F13),2))</f>
        <v>441.75</v>
      </c>
      <c r="H13" s="9">
        <v>200</v>
      </c>
      <c r="I13" s="9">
        <f>IF(C13="","",C13-H13)</f>
        <v>50</v>
      </c>
    </row>
    <row r="14">
      <c r="A14" t="inlineStr">
        <is>
          <t xml:space="preserve">TP-48</t>
        </is>
      </c>
      <c r="B14" t="inlineStr">
        <is>
          <t xml:space="preserve">Packing tape, 2 in x 110 yd</t>
        </is>
      </c>
      <c r="C14" s="9">
        <v>72</v>
      </c>
      <c r="D14" t="inlineStr">
        <is>
          <t xml:space="preserve">roll</t>
        </is>
      </c>
      <c r="E14" s="3">
        <v>2.35</v>
      </c>
      <c r="F14" s="13">
        <v>0</v>
      </c>
      <c r="G14" s="3">
        <f>IF(C14="","",ROUND(C14*E14*(1-F14),2))</f>
        <v>169.2</v>
      </c>
      <c r="H14" s="9">
        <v>72</v>
      </c>
      <c r="I14" s="9">
        <f>IF(C14="","",C14-H14)</f>
        <v>0</v>
      </c>
    </row>
    <row r="15">
      <c r="A15" t="inlineStr">
        <is>
          <t xml:space="preserve">BW-12</t>
        </is>
      </c>
      <c r="B15" t="inlineStr">
        <is>
          <t xml:space="preserve">Bubble wrap, 12 in x 175 ft</t>
        </is>
      </c>
      <c r="C15" s="9">
        <v>10</v>
      </c>
      <c r="D15" t="inlineStr">
        <is>
          <t xml:space="preserve">roll</t>
        </is>
      </c>
      <c r="E15" s="3">
        <v>21.4</v>
      </c>
      <c r="F15" s="13">
        <v>0</v>
      </c>
      <c r="G15" s="3">
        <f>IF(C15="","",ROUND(C15*E15*(1-F15),2))</f>
        <v>214</v>
      </c>
      <c r="I15" s="9">
        <f>IF(C15="","",C15-H15)</f>
        <v>10</v>
      </c>
    </row>
    <row r="16">
      <c r="A16" t="inlineStr">
        <is>
          <t xml:space="preserve">LB-46</t>
        </is>
      </c>
      <c r="B16" t="inlineStr">
        <is>
          <t xml:space="preserve">Thermal shipping labels 4 x 6 in (500 per roll)</t>
        </is>
      </c>
      <c r="C16" s="9">
        <v>24</v>
      </c>
      <c r="D16" t="inlineStr">
        <is>
          <t xml:space="preserve">roll</t>
        </is>
      </c>
      <c r="E16" s="3">
        <v>11.95</v>
      </c>
      <c r="F16" s="13">
        <v>0.1</v>
      </c>
      <c r="G16" s="3">
        <f>IF(C16="","",ROUND(C16*E16*(1-F16),2))</f>
        <v>258.12</v>
      </c>
      <c r="I16" s="9">
        <f>IF(C16="","",C16-H16)</f>
        <v>24</v>
      </c>
    </row>
    <row r="17">
      <c r="A17" t="inlineStr">
        <is>
          <t xml:space="preserve">SW-18</t>
        </is>
      </c>
      <c r="B17" t="inlineStr">
        <is>
          <t xml:space="preserve">Stretch wrap, 18 in x 1500 ft</t>
        </is>
      </c>
      <c r="C17" s="9">
        <v>8</v>
      </c>
      <c r="D17" t="inlineStr">
        <is>
          <t xml:space="preserve">roll</t>
        </is>
      </c>
      <c r="E17" s="3">
        <v>24.5</v>
      </c>
      <c r="F17" s="13">
        <v>0</v>
      </c>
      <c r="G17" s="3">
        <f>IF(C17="","",ROUND(C17*E17*(1-F17),2))</f>
        <v>196</v>
      </c>
      <c r="I17" s="9">
        <f>IF(C17="","",C17-H17)</f>
        <v>8</v>
      </c>
    </row>
    <row r="18">
      <c r="A18" t="inlineStr">
        <is>
          <t xml:space="preserve">GL-100</t>
        </is>
      </c>
      <c r="B18" t="inlineStr">
        <is>
          <t xml:space="preserve">Nitrile gloves, box of 100</t>
        </is>
      </c>
      <c r="C18" s="9">
        <v>12</v>
      </c>
      <c r="D18" t="inlineStr">
        <is>
          <t xml:space="preserve">box</t>
        </is>
      </c>
      <c r="E18" s="3">
        <v>9.8</v>
      </c>
      <c r="F18" s="13">
        <v>0</v>
      </c>
      <c r="G18" s="3">
        <f>IF(C18="","",ROUND(C18*E18*(1-F18),2))</f>
        <v>117.6</v>
      </c>
      <c r="I18" s="9">
        <f>IF(C18="","",C18-H18)</f>
        <v>12</v>
      </c>
    </row>
    <row r="19">
      <c r="G19" s="3" t="str">
        <f>IF(C19="","",ROUND(C19*E19*(1-F19),2))</f>
        <v/>
      </c>
      <c r="I19" s="9" t="str">
        <f>IF(C19="","",C19-H19)</f>
        <v/>
      </c>
    </row>
    <row r="20">
      <c r="G20" s="3" t="str">
        <f>IF(C20="","",ROUND(C20*E20*(1-F20),2))</f>
        <v/>
      </c>
      <c r="I20" s="9" t="str">
        <f>IF(C20="","",C20-H20)</f>
        <v/>
      </c>
    </row>
    <row r="21">
      <c r="G21" s="3" t="str">
        <f>IF(C21="","",ROUND(C21*E21*(1-F21),2))</f>
        <v/>
      </c>
      <c r="I21" s="9" t="str">
        <f>IF(C21="","",C21-H21)</f>
        <v/>
      </c>
    </row>
    <row r="22">
      <c r="G22" s="3" t="str">
        <f>IF(C22="","",ROUND(C22*E22*(1-F22),2))</f>
        <v/>
      </c>
      <c r="I22" s="9" t="str">
        <f>IF(C22="","",C22-H22)</f>
        <v/>
      </c>
    </row>
    <row r="23">
      <c r="G23" s="3" t="str">
        <f>IF(C23="","",ROUND(C23*E23*(1-F23),2))</f>
        <v/>
      </c>
      <c r="I23" s="9" t="str">
        <f>IF(C23="","",C23-H23)</f>
        <v/>
      </c>
    </row>
    <row r="25">
      <c r="A25" s="2" t="inlineStr">
        <is>
          <t xml:space="preserve">Notes</t>
        </is>
      </c>
      <c r="F25" s="13" t="inlineStr">
        <is>
          <t xml:space="preserve">Subtotal</t>
        </is>
      </c>
      <c r="G25" s="3">
        <f>SUM(G12:G23)</f>
        <v>1845.07</v>
      </c>
    </row>
    <row r="26">
      <c r="A26" t="inlineStr">
        <is>
          <t xml:space="preserve">Deliver to Dock B, weekdays 7 AM to 3 PM.</t>
        </is>
      </c>
      <c r="F26" s="13" t="inlineStr">
        <is>
          <t xml:space="preserve">Discounts</t>
        </is>
      </c>
      <c r="G26" s="3">
        <f>ROUND(SUMPRODUCT(C12:C23,E12:E23)-G25,2)</f>
        <v>75.53</v>
      </c>
    </row>
    <row r="27">
      <c r="A27" t="inlineStr">
        <is>
          <t xml:space="preserve">Quote ref Q-88412. Put the PO number on every box and invoice.</t>
        </is>
      </c>
      <c r="F27" s="13" t="inlineStr">
        <is>
          <t xml:space="preserve">Sales tax rate</t>
        </is>
      </c>
      <c r="G27" s="15">
        <v>0.075</v>
      </c>
    </row>
    <row r="28">
      <c r="F28" s="13" t="inlineStr">
        <is>
          <t xml:space="preserve">Sales tax</t>
        </is>
      </c>
      <c r="G28" s="3">
        <f>ROUND(G25*G27,2)</f>
        <v>138.38</v>
      </c>
    </row>
    <row r="29">
      <c r="A29" t="inlineStr">
        <is>
          <t xml:space="preserve">Requested by</t>
        </is>
      </c>
      <c r="B29" t="inlineStr">
        <is>
          <t xml:space="preserve">Marcus Lee</t>
        </is>
      </c>
      <c r="F29" s="13" t="inlineStr">
        <is>
          <t xml:space="preserve">Shipping</t>
        </is>
      </c>
      <c r="G29" s="3">
        <v>85</v>
      </c>
    </row>
    <row r="30">
      <c r="A30" t="inlineStr">
        <is>
          <t xml:space="preserve">Approved by</t>
        </is>
      </c>
      <c r="F30" s="14" t="inlineStr">
        <is>
          <t xml:space="preserve">PO total</t>
        </is>
      </c>
      <c r="G30" s="4">
        <f>G25+G28+G29</f>
        <v>2068.45</v>
      </c>
    </row>
    <row r="31">
      <c r="A31" t="inlineStr">
        <is>
          <t xml:space="preserve">Lines on order</t>
        </is>
      </c>
      <c r="B31" s="9">
        <f>COUNTA(B12:B23)</f>
        <v>7</v>
      </c>
    </row>
    <row r="32">
      <c r="A32" t="inlineStr">
        <is>
          <t xml:space="preserve">Units on order</t>
        </is>
      </c>
      <c r="B32" s="9">
        <f>SUM(C12:C23)</f>
        <v>776</v>
      </c>
      <c r="F32" s="13" t="inlineStr">
        <is>
          <t xml:space="preserve">Approval needed over</t>
        </is>
      </c>
      <c r="G32" s="3">
        <v>2000</v>
      </c>
    </row>
    <row r="33">
      <c r="A33" t="inlineStr">
        <is>
          <t xml:space="preserve">Lines not fully received</t>
        </is>
      </c>
      <c r="B33" s="9">
        <f>COUNTIF(I12:I23,"&gt;0")</f>
        <v>5</v>
      </c>
      <c r="F33" s="13" t="inlineStr">
        <is>
          <t xml:space="preserve">Approval</t>
        </is>
      </c>
      <c r="G33" s="3" t="str">
        <f>IF(G30&gt;G32,"Needs approval","Within limit")</f>
        <v>Needs approval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purchase order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