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atus repor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30.7" customWidth="1"/>
    <col min="2" max="2" width="15.7" customWidth="1"/>
    <col min="3" max="3" width="15.7" customWidth="1"/>
    <col min="4" max="4" width="9.7" customWidth="1"/>
    <col min="5" max="5" width="19.7" customWidth="1"/>
    <col min="6" max="6" width="11.7" customWidth="1"/>
  </cols>
  <sheetData>
    <row r="1">
      <c r="A1" s="2" t="inlineStr">
        <is>
          <t xml:space="preserve">Weekly project status</t>
        </is>
      </c>
    </row>
    <row r="2">
      <c r="A2" t="inlineStr">
        <is>
          <t xml:space="preserve">Project</t>
        </is>
      </c>
      <c r="B2" s="5" t="inlineStr">
        <is>
          <t xml:space="preserve">Website relaunch</t>
        </is>
      </c>
    </row>
    <row r="3">
      <c r="A3" t="inlineStr">
        <is>
          <t xml:space="preserve">Status date</t>
        </is>
      </c>
      <c r="B3" s="5">
        <v>46328</v>
      </c>
    </row>
    <row r="4">
      <c r="A4" t="inlineStr">
        <is>
          <t xml:space="preserve">Budget</t>
        </is>
      </c>
      <c r="B4" s="3">
        <v>31920</v>
      </c>
    </row>
    <row r="5">
      <c r="A5" t="inlineStr">
        <is>
          <t xml:space="preserve">Spent to date</t>
        </is>
      </c>
      <c r="B5" s="3">
        <v>17005</v>
      </c>
    </row>
    <row r="6">
      <c r="A6" t="inlineStr">
        <is>
          <t xml:space="preserve">Work complete (hours-weighted)</t>
        </is>
      </c>
      <c r="B6" s="13">
        <v>0.47</v>
      </c>
    </row>
    <row r="7">
      <c r="A7" t="inlineStr">
        <is>
          <t xml:space="preserve">Holidays</t>
        </is>
      </c>
      <c r="B7" s="5">
        <v>46352</v>
      </c>
      <c r="C7" s="5">
        <v>46353</v>
      </c>
    </row>
    <row r="9">
      <c r="A9" s="2" t="inlineStr">
        <is>
          <t xml:space="preserve">Milestone</t>
        </is>
      </c>
      <c r="B9" s="6" t="inlineStr">
        <is>
          <t xml:space="preserve">Baseline date</t>
        </is>
      </c>
      <c r="C9" s="6" t="inlineStr">
        <is>
          <t xml:space="preserve">Forecast date</t>
        </is>
      </c>
      <c r="D9" s="2" t="inlineStr">
        <is>
          <t xml:space="preserve">Done?</t>
        </is>
      </c>
      <c r="E9" s="2" t="inlineStr">
        <is>
          <t xml:space="preserve">Slip (working days)</t>
        </is>
      </c>
      <c r="F9" s="2" t="inlineStr">
        <is>
          <t xml:space="preserve">Status</t>
        </is>
      </c>
    </row>
    <row r="10">
      <c r="A10" t="inlineStr">
        <is>
          <t xml:space="preserve">Requirements signed off</t>
        </is>
      </c>
      <c r="B10" s="5">
        <v>46304</v>
      </c>
      <c r="C10" s="5">
        <v>46304</v>
      </c>
      <c r="D10" t="inlineStr">
        <is>
          <t xml:space="preserve">Yes</t>
        </is>
      </c>
      <c r="E10">
        <f>IF(B10="","",IF(C10&gt;B10,NETWORKDAYS(B10,C10,$B$7:$C$7)-1,-(NETWORKDAYS(C10,B10,$B$7:$C$7)-1)))</f>
        <v>0</v>
      </c>
      <c r="F10" t="str">
        <f>IF(B10="","",IF(D10="Yes","Done",IF(C10&lt;$B$3,"Missed",IF(E10&gt;5,"Slipping",IF(E10&gt;0,"At risk","On track")))))</f>
        <v>Done</v>
      </c>
    </row>
    <row r="11">
      <c r="A11" t="inlineStr">
        <is>
          <t xml:space="preserve">Wireframes approved</t>
        </is>
      </c>
      <c r="B11" s="5">
        <v>46318</v>
      </c>
      <c r="C11" s="5">
        <v>46318</v>
      </c>
      <c r="D11" t="inlineStr">
        <is>
          <t xml:space="preserve">Yes</t>
        </is>
      </c>
      <c r="E11">
        <f>IF(B11="","",IF(C11&gt;B11,NETWORKDAYS(B11,C11,$B$7:$C$7)-1,-(NETWORKDAYS(C11,B11,$B$7:$C$7)-1)))</f>
        <v>0</v>
      </c>
      <c r="F11" t="str">
        <f>IF(B11="","",IF(D11="Yes","Done",IF(C11&lt;$B$3,"Missed",IF(E11&gt;5,"Slipping",IF(E11&gt;0,"At risk","On track")))))</f>
        <v>Done</v>
      </c>
    </row>
    <row r="12">
      <c r="A12" t="inlineStr">
        <is>
          <t xml:space="preserve">Design sign-off</t>
        </is>
      </c>
      <c r="B12" s="5">
        <v>46325</v>
      </c>
      <c r="C12" s="5">
        <v>46332</v>
      </c>
      <c r="D12" t="inlineStr">
        <is>
          <t xml:space="preserve">No</t>
        </is>
      </c>
      <c r="E12">
        <f>IF(B12="","",IF(C12&gt;B12,NETWORKDAYS(B12,C12,$B$7:$C$7)-1,-(NETWORKDAYS(C12,B12,$B$7:$C$7)-1)))</f>
        <v>5</v>
      </c>
      <c r="F12" t="str">
        <f>IF(B12="","",IF(D12="Yes","Done",IF(C12&lt;$B$3,"Missed",IF(E12&gt;5,"Slipping",IF(E12&gt;0,"At risk","On track")))))</f>
        <v>At risk</v>
      </c>
    </row>
    <row r="13">
      <c r="A13" t="inlineStr">
        <is>
          <t xml:space="preserve">Content complete</t>
        </is>
      </c>
      <c r="B13" s="5">
        <v>46325</v>
      </c>
      <c r="C13" s="5">
        <v>46337</v>
      </c>
      <c r="D13" t="inlineStr">
        <is>
          <t xml:space="preserve">No</t>
        </is>
      </c>
      <c r="E13">
        <f>IF(B13="","",IF(C13&gt;B13,NETWORKDAYS(B13,C13,$B$7:$C$7)-1,-(NETWORKDAYS(C13,B13,$B$7:$C$7)-1)))</f>
        <v>8</v>
      </c>
      <c r="F13" t="str">
        <f>IF(B13="","",IF(D13="Yes","Done",IF(C13&lt;$B$3,"Missed",IF(E13&gt;5,"Slipping",IF(E13&gt;0,"At risk","On track")))))</f>
        <v>Slipping</v>
      </c>
    </row>
    <row r="14">
      <c r="A14" t="inlineStr">
        <is>
          <t xml:space="preserve">Site build complete</t>
        </is>
      </c>
      <c r="B14" s="5">
        <v>46351</v>
      </c>
      <c r="C14" s="5">
        <v>46356</v>
      </c>
      <c r="D14" t="inlineStr">
        <is>
          <t xml:space="preserve">No</t>
        </is>
      </c>
      <c r="E14">
        <f>IF(B14="","",IF(C14&gt;B14,NETWORKDAYS(B14,C14,$B$7:$C$7)-1,-(NETWORKDAYS(C14,B14,$B$7:$C$7)-1)))</f>
        <v>1</v>
      </c>
      <c r="F14" t="str">
        <f>IF(B14="","",IF(D14="Yes","Done",IF(C14&lt;$B$3,"Missed",IF(E14&gt;5,"Slipping",IF(E14&gt;0,"At risk","On track")))))</f>
        <v>At risk</v>
      </c>
    </row>
    <row r="15">
      <c r="A15" t="inlineStr">
        <is>
          <t xml:space="preserve">Launch</t>
        </is>
      </c>
      <c r="B15" s="5">
        <v>46364</v>
      </c>
      <c r="C15" s="5">
        <v>46366</v>
      </c>
      <c r="D15" t="inlineStr">
        <is>
          <t xml:space="preserve">No</t>
        </is>
      </c>
      <c r="E15">
        <f>IF(B15="","",IF(C15&gt;B15,NETWORKDAYS(B15,C15,$B$7:$C$7)-1,-(NETWORKDAYS(C15,B15,$B$7:$C$7)-1)))</f>
        <v>2</v>
      </c>
      <c r="F15" t="str">
        <f>IF(B15="","",IF(D15="Yes","Done",IF(C15&lt;$B$3,"Missed",IF(E15&gt;5,"Slipping",IF(E15&gt;0,"At risk","On track")))))</f>
        <v>At risk</v>
      </c>
    </row>
    <row r="16">
      <c r="E16" t="str">
        <f>IF(B16="","",IF(C16&gt;B16,NETWORKDAYS(B16,C16,$B$7:$C$7)-1,-(NETWORKDAYS(C16,B16,$B$7:$C$7)-1)))</f>
        <v/>
      </c>
      <c r="F16" t="str">
        <f>IF(B16="","",IF(D16="Yes","Done",IF(C16&lt;$B$3,"Missed",IF(E16&gt;5,"Slipping",IF(E16&gt;0,"At risk","On track")))))</f>
        <v/>
      </c>
    </row>
    <row r="18">
      <c r="A18" t="inlineStr">
        <is>
          <t xml:space="preserve">Budget used</t>
        </is>
      </c>
      <c r="B18" s="13">
        <f>IF(B4&gt;0,B5/B4,0)</f>
        <v>0.532738095238095</v>
      </c>
    </row>
    <row r="19">
      <c r="A19" t="inlineStr">
        <is>
          <t xml:space="preserve">Cost performance index (CPI)</t>
        </is>
      </c>
      <c r="B19" s="11">
        <f>IF(B5&gt;0,ROUND(B6*B4/B5,2),0)</f>
        <v>0.88</v>
      </c>
    </row>
    <row r="20">
      <c r="A20" t="inlineStr">
        <is>
          <t xml:space="preserve">Forecast cost at completion</t>
        </is>
      </c>
      <c r="B20" s="3">
        <f>IF(B19&gt;0,ROUND(B4/B19,0),0)</f>
        <v>36273</v>
      </c>
    </row>
    <row r="21">
      <c r="A21" t="inlineStr">
        <is>
          <t xml:space="preserve">Milestones slipping or missed</t>
        </is>
      </c>
      <c r="B21" s="9">
        <f>COUNTIF(F10:F16,"Slipping")+COUNTIF(F10:F16,"Missed")</f>
        <v>1</v>
      </c>
    </row>
    <row r="23">
      <c r="A23" s="2" t="inlineStr">
        <is>
          <t xml:space="preserve">Schedule</t>
        </is>
      </c>
      <c r="B23" s="6" t="str">
        <f>_xlfn.IFS(B21&gt;0,"Red",COUNTIF(F10:F16,"At risk")&gt;0,"Amber",TRUE,"Green")</f>
        <v>Red</v>
      </c>
    </row>
    <row r="24">
      <c r="A24" s="2" t="inlineStr">
        <is>
          <t xml:space="preserve">Budget</t>
        </is>
      </c>
      <c r="B24" s="6" t="str">
        <f>_xlfn.IFS(B19&lt;0.9,"Red",B19&lt;0.97,"Amber",TRUE,"Green")</f>
        <v>Red</v>
      </c>
    </row>
    <row r="25">
      <c r="A25" s="2" t="inlineStr">
        <is>
          <t xml:space="preserve">Overall</t>
        </is>
      </c>
      <c r="B25" s="6" t="str">
        <f>_xlfn.IFS(OR(B23="Red",B24="Red"),"Red",OR(B23="Amber",B24="Amber"),"Amber",TRUE,"Green")</f>
        <v>Red</v>
      </c>
    </row>
    <row r="26">
      <c r="A26" s="2" t="inlineStr">
        <is>
          <t xml:space="preserve">Headline</t>
        </is>
      </c>
      <c r="B26" s="6" t="str">
        <f>"Overall "&amp;B25&amp;": "&amp;B21&amp;" milestone(s) slipping, "&amp;TEXT(B18,"0%")&amp;" of budget used for "&amp;TEXT(B6,"0%")&amp;" of the work"</f>
        <v>Overall Red: 1 milestone(s) slipping, 53% of budget used for 47% of the work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project status report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