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On-time delivery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cols>
    <col min="1" max="1" width="36.7" customWidth="1"/>
    <col min="2" max="2" width="18.7" customWidth="1"/>
    <col min="3" max="3" width="13.7" customWidth="1"/>
    <col min="4" max="4" width="14.7" customWidth="1"/>
    <col min="5" max="5" width="14.7" customWidth="1"/>
    <col min="6" max="6" width="10.7" customWidth="1"/>
    <col min="7" max="7" width="11.7" customWidth="1"/>
    <col min="8" max="8" width="13.7" customWidth="1"/>
  </cols>
  <sheetData>
    <row r="1">
      <c r="A1" s="2" t="inlineStr">
        <is>
          <t xml:space="preserve">On-time delivery tracker</t>
        </is>
      </c>
    </row>
    <row r="2">
      <c r="A2" t="inlineStr">
        <is>
          <t xml:space="preserve">Grace days allowed</t>
        </is>
      </c>
      <c r="B2">
        <v>0</v>
      </c>
    </row>
    <row r="3">
      <c r="A3" t="inlineStr">
        <is>
          <t xml:space="preserve">As of</t>
        </is>
      </c>
      <c r="B3" s="5">
        <v>46328</v>
      </c>
    </row>
    <row r="4">
      <c r="A4" s="2" t="inlineStr">
        <is>
          <t xml:space="preserve">Order #</t>
        </is>
      </c>
      <c r="B4" s="2" t="inlineStr">
        <is>
          <t xml:space="preserve">Carrier</t>
        </is>
      </c>
      <c r="C4" s="6" t="inlineStr">
        <is>
          <t xml:space="preserve">Ship date</t>
        </is>
      </c>
      <c r="D4" s="6" t="inlineStr">
        <is>
          <t xml:space="preserve">Promised date</t>
        </is>
      </c>
      <c r="E4" s="6" t="inlineStr">
        <is>
          <t xml:space="preserve">Delivered date</t>
        </is>
      </c>
      <c r="F4" s="2" t="inlineStr">
        <is>
          <t xml:space="preserve">Days late</t>
        </is>
      </c>
      <c r="G4" s="2" t="inlineStr">
        <is>
          <t xml:space="preserve">Status</t>
        </is>
      </c>
      <c r="H4" s="4" t="inlineStr">
        <is>
          <t xml:space="preserve">Shipping cost</t>
        </is>
      </c>
    </row>
    <row r="5">
      <c r="A5" t="inlineStr">
        <is>
          <t xml:space="preserve">O-5101</t>
        </is>
      </c>
      <c r="B5" t="inlineStr">
        <is>
          <t xml:space="preserve">Parcel One</t>
        </is>
      </c>
      <c r="C5" s="5">
        <v>46314</v>
      </c>
      <c r="D5" s="5">
        <v>46317</v>
      </c>
      <c r="E5" s="5">
        <v>46317</v>
      </c>
      <c r="F5">
        <f>IF(E5="","",MAX(0,E5-D5))</f>
        <v>0</v>
      </c>
      <c r="G5" t="str">
        <f>IF(A5="","",IF(E5="","In transit",IF(E5&lt;=D5+$B$2,"On time","Late")))</f>
        <v>On time</v>
      </c>
      <c r="H5" s="3">
        <v>8.45</v>
      </c>
    </row>
    <row r="6">
      <c r="A6" t="inlineStr">
        <is>
          <t xml:space="preserve">O-5102</t>
        </is>
      </c>
      <c r="B6" t="inlineStr">
        <is>
          <t xml:space="preserve">SwiftShip</t>
        </is>
      </c>
      <c r="C6" s="5">
        <v>46314</v>
      </c>
      <c r="D6" s="5">
        <v>46316</v>
      </c>
      <c r="E6" s="5">
        <v>46316</v>
      </c>
      <c r="F6">
        <f>IF(E6="","",MAX(0,E6-D6))</f>
        <v>0</v>
      </c>
      <c r="G6" t="str">
        <f>IF(A6="","",IF(E6="","In transit",IF(E6&lt;=D6+$B$2,"On time","Late")))</f>
        <v>On time</v>
      </c>
      <c r="H6" s="3">
        <v>11.2</v>
      </c>
    </row>
    <row r="7">
      <c r="A7" t="inlineStr">
        <is>
          <t xml:space="preserve">O-5103</t>
        </is>
      </c>
      <c r="B7" t="inlineStr">
        <is>
          <t xml:space="preserve">Regional Express</t>
        </is>
      </c>
      <c r="C7" s="5">
        <v>46315</v>
      </c>
      <c r="D7" s="5">
        <v>46318</v>
      </c>
      <c r="E7" s="5">
        <v>46321</v>
      </c>
      <c r="F7">
        <f>IF(E7="","",MAX(0,E7-D7))</f>
        <v>3</v>
      </c>
      <c r="G7" t="str">
        <f>IF(A7="","",IF(E7="","In transit",IF(E7&lt;=D7+$B$2,"On time","Late")))</f>
        <v>Late</v>
      </c>
      <c r="H7" s="3">
        <v>6.9</v>
      </c>
    </row>
    <row r="8">
      <c r="A8" t="inlineStr">
        <is>
          <t xml:space="preserve">O-5104</t>
        </is>
      </c>
      <c r="B8" t="inlineStr">
        <is>
          <t xml:space="preserve">Parcel One</t>
        </is>
      </c>
      <c r="C8" s="5">
        <v>46315</v>
      </c>
      <c r="D8" s="5">
        <v>46318</v>
      </c>
      <c r="E8" s="5">
        <v>46318</v>
      </c>
      <c r="F8">
        <f>IF(E8="","",MAX(0,E8-D8))</f>
        <v>0</v>
      </c>
      <c r="G8" t="str">
        <f>IF(A8="","",IF(E8="","In transit",IF(E8&lt;=D8+$B$2,"On time","Late")))</f>
        <v>On time</v>
      </c>
      <c r="H8" s="3">
        <v>9.1</v>
      </c>
    </row>
    <row r="9">
      <c r="A9" t="inlineStr">
        <is>
          <t xml:space="preserve">O-5105</t>
        </is>
      </c>
      <c r="B9" t="inlineStr">
        <is>
          <t xml:space="preserve">SwiftShip</t>
        </is>
      </c>
      <c r="C9" s="5">
        <v>46316</v>
      </c>
      <c r="D9" s="5">
        <v>46318</v>
      </c>
      <c r="E9" s="5">
        <v>46317</v>
      </c>
      <c r="F9">
        <f>IF(E9="","",MAX(0,E9-D9))</f>
        <v>0</v>
      </c>
      <c r="G9" t="str">
        <f>IF(A9="","",IF(E9="","In transit",IF(E9&lt;=D9+$B$2,"On time","Late")))</f>
        <v>On time</v>
      </c>
      <c r="H9" s="3">
        <v>12.75</v>
      </c>
    </row>
    <row r="10">
      <c r="A10" t="inlineStr">
        <is>
          <t xml:space="preserve">O-5106</t>
        </is>
      </c>
      <c r="B10" t="inlineStr">
        <is>
          <t xml:space="preserve">Regional Express</t>
        </is>
      </c>
      <c r="C10" s="5">
        <v>46316</v>
      </c>
      <c r="D10" s="5">
        <v>46319</v>
      </c>
      <c r="E10" s="5">
        <v>46319</v>
      </c>
      <c r="F10">
        <f>IF(E10="","",MAX(0,E10-D10))</f>
        <v>0</v>
      </c>
      <c r="G10" t="str">
        <f>IF(A10="","",IF(E10="","In transit",IF(E10&lt;=D10+$B$2,"On time","Late")))</f>
        <v>On time</v>
      </c>
      <c r="H10" s="3">
        <v>7.4</v>
      </c>
    </row>
    <row r="11">
      <c r="A11" t="inlineStr">
        <is>
          <t xml:space="preserve">O-5107</t>
        </is>
      </c>
      <c r="B11" t="inlineStr">
        <is>
          <t xml:space="preserve">Parcel One</t>
        </is>
      </c>
      <c r="C11" s="5">
        <v>46317</v>
      </c>
      <c r="D11" s="5">
        <v>46321</v>
      </c>
      <c r="E11" s="5">
        <v>46323</v>
      </c>
      <c r="F11">
        <f>IF(E11="","",MAX(0,E11-D11))</f>
        <v>2</v>
      </c>
      <c r="G11" t="str">
        <f>IF(A11="","",IF(E11="","In transit",IF(E11&lt;=D11+$B$2,"On time","Late")))</f>
        <v>Late</v>
      </c>
      <c r="H11" s="3">
        <v>8.8</v>
      </c>
    </row>
    <row r="12">
      <c r="A12" t="inlineStr">
        <is>
          <t xml:space="preserve">O-5108</t>
        </is>
      </c>
      <c r="B12" t="inlineStr">
        <is>
          <t xml:space="preserve">SwiftShip</t>
        </is>
      </c>
      <c r="C12" s="5">
        <v>46318</v>
      </c>
      <c r="D12" s="5">
        <v>46322</v>
      </c>
      <c r="E12" s="5">
        <v>46322</v>
      </c>
      <c r="F12">
        <f>IF(E12="","",MAX(0,E12-D12))</f>
        <v>0</v>
      </c>
      <c r="G12" t="str">
        <f>IF(A12="","",IF(E12="","In transit",IF(E12&lt;=D12+$B$2,"On time","Late")))</f>
        <v>On time</v>
      </c>
      <c r="H12" s="3">
        <v>10.95</v>
      </c>
    </row>
    <row r="13">
      <c r="A13" t="inlineStr">
        <is>
          <t xml:space="preserve">O-5109</t>
        </is>
      </c>
      <c r="B13" t="inlineStr">
        <is>
          <t xml:space="preserve">Regional Express</t>
        </is>
      </c>
      <c r="C13" s="5">
        <v>46321</v>
      </c>
      <c r="D13" s="5">
        <v>46324</v>
      </c>
      <c r="E13" s="5">
        <v>46325</v>
      </c>
      <c r="F13">
        <f>IF(E13="","",MAX(0,E13-D13))</f>
        <v>1</v>
      </c>
      <c r="G13" t="str">
        <f>IF(A13="","",IF(E13="","In transit",IF(E13&lt;=D13+$B$2,"On time","Late")))</f>
        <v>Late</v>
      </c>
      <c r="H13" s="3">
        <v>6.6</v>
      </c>
    </row>
    <row r="14">
      <c r="A14" t="inlineStr">
        <is>
          <t xml:space="preserve">O-5110</t>
        </is>
      </c>
      <c r="B14" t="inlineStr">
        <is>
          <t xml:space="preserve">Parcel One</t>
        </is>
      </c>
      <c r="C14" s="5">
        <v>46322</v>
      </c>
      <c r="D14" s="5">
        <v>46325</v>
      </c>
      <c r="E14" s="5">
        <v>46324</v>
      </c>
      <c r="F14">
        <f>IF(E14="","",MAX(0,E14-D14))</f>
        <v>0</v>
      </c>
      <c r="G14" t="str">
        <f>IF(A14="","",IF(E14="","In transit",IF(E14&lt;=D14+$B$2,"On time","Late")))</f>
        <v>On time</v>
      </c>
      <c r="H14" s="3">
        <v>9.35</v>
      </c>
    </row>
    <row r="15">
      <c r="A15" t="inlineStr">
        <is>
          <t xml:space="preserve">O-5111</t>
        </is>
      </c>
      <c r="B15" t="inlineStr">
        <is>
          <t xml:space="preserve">SwiftShip</t>
        </is>
      </c>
      <c r="C15" s="5">
        <v>46323</v>
      </c>
      <c r="D15" s="5">
        <v>46325</v>
      </c>
      <c r="E15" s="5">
        <v>46325</v>
      </c>
      <c r="F15">
        <f>IF(E15="","",MAX(0,E15-D15))</f>
        <v>0</v>
      </c>
      <c r="G15" t="str">
        <f>IF(A15="","",IF(E15="","In transit",IF(E15&lt;=D15+$B$2,"On time","Late")))</f>
        <v>On time</v>
      </c>
      <c r="H15" s="3">
        <v>11.8</v>
      </c>
    </row>
    <row r="16">
      <c r="A16" t="inlineStr">
        <is>
          <t xml:space="preserve">O-5112</t>
        </is>
      </c>
      <c r="B16" t="inlineStr">
        <is>
          <t xml:space="preserve">Regional Express</t>
        </is>
      </c>
      <c r="C16" s="5">
        <v>46323</v>
      </c>
      <c r="D16" s="5">
        <v>46326</v>
      </c>
      <c r="F16" t="str">
        <f>IF(E16="","",MAX(0,E16-D16))</f>
        <v/>
      </c>
      <c r="G16" t="str">
        <f>IF(A16="","",IF(E16="","In transit",IF(E16&lt;=D16+$B$2,"On time","Late")))</f>
        <v>In transit</v>
      </c>
      <c r="H16" s="3">
        <v>7.15</v>
      </c>
    </row>
    <row r="17">
      <c r="A17" t="inlineStr">
        <is>
          <t xml:space="preserve">O-5113</t>
        </is>
      </c>
      <c r="B17" t="inlineStr">
        <is>
          <t xml:space="preserve">Parcel One</t>
        </is>
      </c>
      <c r="C17" s="5">
        <v>46325</v>
      </c>
      <c r="D17" s="5">
        <v>46329</v>
      </c>
      <c r="F17" t="str">
        <f>IF(E17="","",MAX(0,E17-D17))</f>
        <v/>
      </c>
      <c r="G17" t="str">
        <f>IF(A17="","",IF(E17="","In transit",IF(E17&lt;=D17+$B$2,"On time","Late")))</f>
        <v>In transit</v>
      </c>
      <c r="H17" s="3">
        <v>8.6</v>
      </c>
    </row>
    <row r="18">
      <c r="A18" t="inlineStr">
        <is>
          <t xml:space="preserve">O-5114</t>
        </is>
      </c>
      <c r="B18" t="inlineStr">
        <is>
          <t xml:space="preserve">SwiftShip</t>
        </is>
      </c>
      <c r="C18" s="5">
        <v>46325</v>
      </c>
      <c r="D18" s="5">
        <v>46328</v>
      </c>
      <c r="E18" s="5">
        <v>46328</v>
      </c>
      <c r="F18">
        <f>IF(E18="","",MAX(0,E18-D18))</f>
        <v>0</v>
      </c>
      <c r="G18" t="str">
        <f>IF(A18="","",IF(E18="","In transit",IF(E18&lt;=D18+$B$2,"On time","Late")))</f>
        <v>On time</v>
      </c>
      <c r="H18" s="3">
        <v>13.1</v>
      </c>
    </row>
    <row r="19">
      <c r="F19" t="str">
        <f>IF(E19="","",MAX(0,E19-D19))</f>
        <v/>
      </c>
      <c r="G19" t="str">
        <f>IF(A19="","",IF(E19="","In transit",IF(E19&lt;=D19+$B$2,"On time","Late")))</f>
        <v/>
      </c>
    </row>
    <row r="20">
      <c r="F20" t="str">
        <f>IF(E20="","",MAX(0,E20-D20))</f>
        <v/>
      </c>
      <c r="G20" t="str">
        <f>IF(A20="","",IF(E20="","In transit",IF(E20&lt;=D20+$B$2,"On time","Late")))</f>
        <v/>
      </c>
    </row>
    <row r="22">
      <c r="A22" s="2" t="inlineStr">
        <is>
          <t xml:space="preserve">Delivered</t>
        </is>
      </c>
      <c r="B22" s="10">
        <f>COUNTIF(G5:G20,"On time")+COUNTIF(G5:G20,"Late")</f>
        <v>12</v>
      </c>
    </row>
    <row r="23">
      <c r="A23" s="2" t="inlineStr">
        <is>
          <t xml:space="preserve">On-time delivery %</t>
        </is>
      </c>
      <c r="B23" s="14">
        <f>IF(B22&gt;0,COUNTIF(G5:G20,"On time")/B22,0)</f>
        <v>0.75</v>
      </c>
    </row>
    <row r="24">
      <c r="A24" t="inlineStr">
        <is>
          <t xml:space="preserve">Average days late (late orders only)</t>
        </is>
      </c>
      <c r="B24" s="7">
        <f>IFERROR(AVERAGEIF(G5:G20,"Late",F5:F20),0)</f>
        <v>2</v>
      </c>
    </row>
    <row r="25">
      <c r="A25" t="inlineStr">
        <is>
          <t xml:space="preserve">In transit</t>
        </is>
      </c>
      <c r="B25" s="9">
        <f>COUNTIF(G5:G20,"In transit")</f>
        <v>2</v>
      </c>
    </row>
    <row r="26">
      <c r="A26" t="inlineStr">
        <is>
          <t xml:space="preserve">In transit and past the promised date</t>
        </is>
      </c>
      <c r="B26" s="9">
        <f>COUNTIFS(G5:G20,"In transit",D5:D20,"&lt;"&amp;B3)</f>
        <v>1</v>
      </c>
    </row>
    <row r="28">
      <c r="A28" s="2" t="inlineStr">
        <is>
          <t xml:space="preserve">By carrier</t>
        </is>
      </c>
      <c r="B28" s="2" t="inlineStr">
        <is>
          <t xml:space="preserve">Delivered</t>
        </is>
      </c>
      <c r="C28" s="6" t="inlineStr">
        <is>
          <t xml:space="preserve">On time</t>
        </is>
      </c>
      <c r="D28" s="6" t="inlineStr">
        <is>
          <t xml:space="preserve">On-time %</t>
        </is>
      </c>
      <c r="E28" s="6" t="inlineStr">
        <is>
          <t xml:space="preserve">Avg cost</t>
        </is>
      </c>
    </row>
    <row r="29">
      <c r="A29" t="inlineStr">
        <is>
          <t xml:space="preserve">Parcel One</t>
        </is>
      </c>
      <c r="B29">
        <f>COUNTIFS($B$5:$B$20,A29,$G$5:$G$20,"On time")+COUNTIFS($B$5:$B$20,A29,$G$5:$G$20,"Late")</f>
        <v>4</v>
      </c>
      <c r="C29" s="5">
        <f>COUNTIFS($B$5:$B$20,A29,$G$5:$G$20,"On time")</f>
        <v>3</v>
      </c>
      <c r="D29" s="13">
        <f>IF(B29&gt;0,C29/B29,0)</f>
        <v>0.75</v>
      </c>
      <c r="E29" s="3">
        <f>IFERROR(ROUND(AVERAGEIF($B$5:$B$20,A29,$H$5:$H$20),2),0)</f>
        <v>8.86</v>
      </c>
    </row>
    <row r="30">
      <c r="A30" t="inlineStr">
        <is>
          <t xml:space="preserve">SwiftShip</t>
        </is>
      </c>
      <c r="B30">
        <f>COUNTIFS($B$5:$B$20,A30,$G$5:$G$20,"On time")+COUNTIFS($B$5:$B$20,A30,$G$5:$G$20,"Late")</f>
        <v>5</v>
      </c>
      <c r="C30" s="5">
        <f>COUNTIFS($B$5:$B$20,A30,$G$5:$G$20,"On time")</f>
        <v>5</v>
      </c>
      <c r="D30" s="13">
        <f>IF(B30&gt;0,C30/B30,0)</f>
        <v>1</v>
      </c>
      <c r="E30" s="3">
        <f>IFERROR(ROUND(AVERAGEIF($B$5:$B$20,A30,$H$5:$H$20),2),0)</f>
        <v>11.96</v>
      </c>
    </row>
    <row r="31">
      <c r="A31" t="inlineStr">
        <is>
          <t xml:space="preserve">Regional Express</t>
        </is>
      </c>
      <c r="B31">
        <f>COUNTIFS($B$5:$B$20,A31,$G$5:$G$20,"On time")+COUNTIFS($B$5:$B$20,A31,$G$5:$G$20,"Late")</f>
        <v>3</v>
      </c>
      <c r="C31" s="5">
        <f>COUNTIFS($B$5:$B$20,A31,$G$5:$G$20,"On time")</f>
        <v>1</v>
      </c>
      <c r="D31" s="13">
        <f>IF(B31&gt;0,C31/B31,0)</f>
        <v>0.333333333333333</v>
      </c>
      <c r="E31" s="3">
        <f>IFERROR(ROUND(AVERAGEIF($B$5:$B$20,A31,$H$5:$H$20),2),0)</f>
        <v>7.01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on-time delivery tracker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