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natio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7" customWidth="1"/>
    <col min="2" max="2" width="11.7" customWidth="1"/>
    <col min="3" max="3" width="18.7" customWidth="1"/>
    <col min="4" max="4" width="12.7" customWidth="1"/>
    <col min="5" max="5" width="10.7" customWidth="1"/>
    <col min="6" max="6" width="9.7" customWidth="1"/>
    <col min="7" max="7" width="3.7" customWidth="1"/>
    <col min="8" max="8" width="22.7" customWidth="1"/>
    <col min="9" max="9" width="12.7" customWidth="1"/>
    <col min="10" max="10" width="14.7" customWidth="1"/>
    <col min="11" max="11" width="11.7" customWidth="1"/>
    <col min="12" max="12" width="13.7" customWidth="1"/>
    <col min="13" max="13" width="7.7" customWidth="1"/>
  </cols>
  <sheetData>
    <row r="1">
      <c r="A1" s="6" t="inlineStr">
        <is>
          <t xml:space="preserve">Date</t>
        </is>
      </c>
      <c r="B1" s="2" t="inlineStr">
        <is>
          <t xml:space="preserve">Donor ID</t>
        </is>
      </c>
      <c r="C1" s="2" t="inlineStr">
        <is>
          <t xml:space="preserve">Campaign</t>
        </is>
      </c>
      <c r="D1" s="4" t="inlineStr">
        <is>
          <t xml:space="preserve">Amount</t>
        </is>
      </c>
      <c r="E1" s="2" t="inlineStr">
        <is>
          <t xml:space="preserve">Method</t>
        </is>
      </c>
      <c r="F1" s="2" t="inlineStr">
        <is>
          <t xml:space="preserve">Thanked</t>
        </is>
      </c>
      <c r="H1" s="2" t="inlineStr">
        <is>
          <t xml:space="preserve">Campaign</t>
        </is>
      </c>
      <c r="I1" s="4" t="inlineStr">
        <is>
          <t xml:space="preserve">Goal</t>
        </is>
      </c>
      <c r="J1" s="4" t="inlineStr">
        <is>
          <t xml:space="preserve">Raised</t>
        </is>
      </c>
      <c r="K1" s="14" t="inlineStr">
        <is>
          <t xml:space="preserve">% of goal</t>
        </is>
      </c>
      <c r="L1" s="4" t="inlineStr">
        <is>
          <t xml:space="preserve">Still needed</t>
        </is>
      </c>
      <c r="M1" s="2" t="inlineStr">
        <is>
          <t xml:space="preserve">Gifts</t>
        </is>
      </c>
    </row>
    <row r="2">
      <c r="A2" s="5">
        <v>46298</v>
      </c>
      <c r="B2" t="inlineStr">
        <is>
          <t xml:space="preserve">D-1042</t>
        </is>
      </c>
      <c r="C2" t="inlineStr">
        <is>
          <t xml:space="preserve">Year-End Appeal</t>
        </is>
      </c>
      <c r="D2" s="3">
        <v>250</v>
      </c>
      <c r="E2" t="inlineStr">
        <is>
          <t xml:space="preserve">Online</t>
        </is>
      </c>
      <c r="F2" t="inlineStr">
        <is>
          <t xml:space="preserve">Yes</t>
        </is>
      </c>
      <c r="H2" t="inlineStr">
        <is>
          <t xml:space="preserve">Year-End Appeal</t>
        </is>
      </c>
      <c r="I2" s="3">
        <v>15000</v>
      </c>
      <c r="J2" s="3">
        <f>SUMIF($C$2:$C$16,H2,$D$2:$D$16)</f>
        <v>2900</v>
      </c>
      <c r="K2" s="13">
        <f>IF(I2&gt;0,ROUND(J2/I2,3),0)</f>
        <v>0.193</v>
      </c>
      <c r="L2" s="3">
        <f>MAX(0,I2-J2)</f>
        <v>12100</v>
      </c>
      <c r="M2">
        <f>COUNTIF($C$2:$C$16,H2)</f>
        <v>6</v>
      </c>
    </row>
    <row r="3">
      <c r="A3" s="5">
        <v>46300</v>
      </c>
      <c r="B3" t="inlineStr">
        <is>
          <t xml:space="preserve">D-1007</t>
        </is>
      </c>
      <c r="C3" t="inlineStr">
        <is>
          <t xml:space="preserve">Gala</t>
        </is>
      </c>
      <c r="D3" s="3">
        <v>1500</v>
      </c>
      <c r="E3" t="inlineStr">
        <is>
          <t xml:space="preserve">Check</t>
        </is>
      </c>
      <c r="F3" t="inlineStr">
        <is>
          <t xml:space="preserve">Yes</t>
        </is>
      </c>
      <c r="H3" t="inlineStr">
        <is>
          <t xml:space="preserve">Gala</t>
        </is>
      </c>
      <c r="I3" s="3">
        <v>20000</v>
      </c>
      <c r="J3" s="3">
        <f>SUMIF($C$2:$C$16,H3,$D$2:$D$16)</f>
        <v>7250</v>
      </c>
      <c r="K3" s="13">
        <f>IF(I3&gt;0,ROUND(J3/I3,3),0)</f>
        <v>0.363</v>
      </c>
      <c r="L3" s="3">
        <f>MAX(0,I3-J3)</f>
        <v>12750</v>
      </c>
      <c r="M3">
        <f>COUNTIF($C$2:$C$16,H3)</f>
        <v>3</v>
      </c>
    </row>
    <row r="4">
      <c r="A4" s="5">
        <v>46304</v>
      </c>
      <c r="B4" t="inlineStr">
        <is>
          <t xml:space="preserve">D-1042</t>
        </is>
      </c>
      <c r="C4" t="inlineStr">
        <is>
          <t xml:space="preserve">Year-End Appeal</t>
        </is>
      </c>
      <c r="D4" s="3">
        <v>25</v>
      </c>
      <c r="E4" t="inlineStr">
        <is>
          <t xml:space="preserve">Online</t>
        </is>
      </c>
      <c r="F4" t="inlineStr">
        <is>
          <t xml:space="preserve">Yes</t>
        </is>
      </c>
      <c r="H4" t="inlineStr">
        <is>
          <t xml:space="preserve">Food Drive</t>
        </is>
      </c>
      <c r="I4" s="3">
        <v>2500</v>
      </c>
      <c r="J4" s="3">
        <f>SUMIF($C$2:$C$16,H4,$D$2:$D$16)</f>
        <v>220</v>
      </c>
      <c r="K4" s="13">
        <f>IF(I4&gt;0,ROUND(J4/I4,3),0)</f>
        <v>0.088</v>
      </c>
      <c r="L4" s="3">
        <f>MAX(0,I4-J4)</f>
        <v>2280</v>
      </c>
      <c r="M4">
        <f>COUNTIF($C$2:$C$16,H4)</f>
        <v>3</v>
      </c>
    </row>
    <row r="5">
      <c r="A5" s="5">
        <v>46307</v>
      </c>
      <c r="B5" t="inlineStr">
        <is>
          <t xml:space="preserve">D-1118</t>
        </is>
      </c>
      <c r="C5" t="inlineStr">
        <is>
          <t xml:space="preserve">Year-End Appeal</t>
        </is>
      </c>
      <c r="D5" s="3">
        <v>100</v>
      </c>
      <c r="E5" t="inlineStr">
        <is>
          <t xml:space="preserve">Online</t>
        </is>
      </c>
      <c r="F5" t="inlineStr">
        <is>
          <t xml:space="preserve">Yes</t>
        </is>
      </c>
    </row>
    <row r="6">
      <c r="A6" s="5">
        <v>46310</v>
      </c>
      <c r="B6" t="inlineStr">
        <is>
          <t xml:space="preserve">D-1007</t>
        </is>
      </c>
      <c r="C6" t="inlineStr">
        <is>
          <t xml:space="preserve">Year-End Appeal</t>
        </is>
      </c>
      <c r="D6" s="3">
        <v>500</v>
      </c>
      <c r="E6" t="inlineStr">
        <is>
          <t xml:space="preserve">Check</t>
        </is>
      </c>
      <c r="F6" t="inlineStr">
        <is>
          <t xml:space="preserve">Yes</t>
        </is>
      </c>
      <c r="H6" s="2" t="inlineStr">
        <is>
          <t xml:space="preserve">Total raised</t>
        </is>
      </c>
      <c r="J6" s="4">
        <f>SUM(D2:D16)</f>
        <v>10370</v>
      </c>
    </row>
    <row r="7">
      <c r="A7" s="5">
        <v>46313</v>
      </c>
      <c r="B7" t="inlineStr">
        <is>
          <t xml:space="preserve">D-1220</t>
        </is>
      </c>
      <c r="C7" t="inlineStr">
        <is>
          <t xml:space="preserve">Gala</t>
        </is>
      </c>
      <c r="D7" s="3">
        <v>5000</v>
      </c>
      <c r="E7" t="inlineStr">
        <is>
          <t xml:space="preserve">Check</t>
        </is>
      </c>
      <c r="F7" t="inlineStr">
        <is>
          <t xml:space="preserve">Yes</t>
        </is>
      </c>
      <c r="H7" t="inlineStr">
        <is>
          <t xml:space="preserve">Number of gifts</t>
        </is>
      </c>
      <c r="J7" s="9">
        <f>COUNT(D2:D16)</f>
        <v>12</v>
      </c>
    </row>
    <row r="8">
      <c r="A8" s="5">
        <v>46315</v>
      </c>
      <c r="B8" t="inlineStr">
        <is>
          <t xml:space="preserve">D-1203</t>
        </is>
      </c>
      <c r="C8" t="inlineStr">
        <is>
          <t xml:space="preserve">Gala</t>
        </is>
      </c>
      <c r="D8" s="3">
        <v>750</v>
      </c>
      <c r="E8" t="inlineStr">
        <is>
          <t xml:space="preserve">Online</t>
        </is>
      </c>
      <c r="H8" t="inlineStr">
        <is>
          <t xml:space="preserve">Unique donors</t>
        </is>
      </c>
      <c r="J8" s="9">
        <f>IFERROR(COUNTA(_xlfn.UNIQUE(_xlfn.FILTER(B2:B16,B2:B16&lt;&gt;""))),0)</f>
        <v>8</v>
      </c>
    </row>
    <row r="9">
      <c r="A9" s="5">
        <v>46319</v>
      </c>
      <c r="B9" t="inlineStr">
        <is>
          <t xml:space="preserve">D-1150</t>
        </is>
      </c>
      <c r="C9" t="inlineStr">
        <is>
          <t xml:space="preserve">Food Drive</t>
        </is>
      </c>
      <c r="D9" s="3">
        <v>60</v>
      </c>
      <c r="E9" t="inlineStr">
        <is>
          <t xml:space="preserve">Cash</t>
        </is>
      </c>
      <c r="F9" t="inlineStr">
        <is>
          <t xml:space="preserve">Yes</t>
        </is>
      </c>
      <c r="H9" t="inlineStr">
        <is>
          <t xml:space="preserve">Median gift</t>
        </is>
      </c>
      <c r="J9" s="3">
        <f>MEDIAN(D2:D16)</f>
        <v>185</v>
      </c>
    </row>
    <row r="10">
      <c r="A10" s="5">
        <v>46323</v>
      </c>
      <c r="B10" t="inlineStr">
        <is>
          <t xml:space="preserve">D-1118</t>
        </is>
      </c>
      <c r="C10" t="inlineStr">
        <is>
          <t xml:space="preserve">Food Drive</t>
        </is>
      </c>
      <c r="D10" s="3">
        <v>40</v>
      </c>
      <c r="E10" t="inlineStr">
        <is>
          <t xml:space="preserve">Online</t>
        </is>
      </c>
      <c r="H10" t="inlineStr">
        <is>
          <t xml:space="preserve">Average gift</t>
        </is>
      </c>
      <c r="J10" s="3">
        <f>IF(J7=0,0,ROUND(J6/J7,2))</f>
        <v>864.17</v>
      </c>
    </row>
    <row r="11">
      <c r="A11" s="5">
        <v>46328</v>
      </c>
      <c r="B11" t="inlineStr">
        <is>
          <t xml:space="preserve">D-1210</t>
        </is>
      </c>
      <c r="C11" t="inlineStr">
        <is>
          <t xml:space="preserve">Year-End Appeal</t>
        </is>
      </c>
      <c r="D11" s="3">
        <v>2000</v>
      </c>
      <c r="E11" t="inlineStr">
        <is>
          <t xml:space="preserve">Check</t>
        </is>
      </c>
      <c r="H11" t="inlineStr">
        <is>
          <t xml:space="preserve">Gifts not yet thanked</t>
        </is>
      </c>
      <c r="J11" s="9">
        <f>COUNTIFS(D2:D16,"&gt;0",F2:F16,"&lt;&gt;Yes")</f>
        <v>5</v>
      </c>
    </row>
    <row r="12">
      <c r="A12" s="5">
        <v>46329</v>
      </c>
      <c r="B12" t="inlineStr">
        <is>
          <t xml:space="preserve">D-1231</t>
        </is>
      </c>
      <c r="C12" t="inlineStr">
        <is>
          <t xml:space="preserve">Food Drive</t>
        </is>
      </c>
      <c r="D12" s="3">
        <v>120</v>
      </c>
      <c r="E12" t="inlineStr">
        <is>
          <t xml:space="preserve">Online</t>
        </is>
      </c>
    </row>
    <row r="13">
      <c r="A13" s="5">
        <v>46330</v>
      </c>
      <c r="B13" t="inlineStr">
        <is>
          <t xml:space="preserve">D-1042</t>
        </is>
      </c>
      <c r="C13" t="inlineStr">
        <is>
          <t xml:space="preserve">Year-End Appeal</t>
        </is>
      </c>
      <c r="D13" s="3">
        <v>25</v>
      </c>
      <c r="E13" t="inlineStr">
        <is>
          <t xml:space="preserve">Online</t>
        </is>
      </c>
      <c r="H13" s="2" t="inlineStr">
        <is>
          <t xml:space="preserve">Donor lookup</t>
        </is>
      </c>
      <c r="I13" s="4" t="inlineStr">
        <is>
          <t xml:space="preserve">D-1007</t>
        </is>
      </c>
    </row>
    <row r="14">
      <c r="H14" t="inlineStr">
        <is>
          <t xml:space="preserve">Lifetime giving</t>
        </is>
      </c>
      <c r="J14" s="3">
        <f>SUMIF(B2:B16,I13,D2:D16)</f>
        <v>2000</v>
      </c>
    </row>
    <row r="15">
      <c r="H15" t="inlineStr">
        <is>
          <t xml:space="preserve">Number of gifts</t>
        </is>
      </c>
      <c r="J15" s="9">
        <f>COUNTIF(B2:B16,I13)</f>
        <v>2</v>
      </c>
    </row>
    <row r="16">
      <c r="H16" t="inlineStr">
        <is>
          <t xml:space="preserve">Campaigns supported</t>
        </is>
      </c>
      <c r="J16" s="3" t="str">
        <f>IFERROR(_xlfn.TEXTJOIN(", ",TRUE,_xlfn.UNIQUE(_xlfn.FILTER(C2:C16,B2:B16=I13))),"")</f>
        <v>Gala, Year-End Appeal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donation tracker for nonprofits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