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Net worth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0.7" customWidth="1"/>
    <col min="2" max="2" width="13.7" customWidth="1"/>
    <col min="3" max="3" width="14.7" customWidth="1"/>
    <col min="4" max="4" width="14.7" customWidth="1"/>
    <col min="5" max="5" width="14.7" customWidth="1"/>
    <col min="6" max="6" width="14.7" customWidth="1"/>
    <col min="7" max="7" width="14.7" customWidth="1"/>
    <col min="8" max="8" width="14.7" customWidth="1"/>
    <col min="9" max="9" width="16.7" customWidth="1"/>
  </cols>
  <sheetData>
    <row r="1">
      <c r="A1" s="2" t="inlineStr">
        <is>
          <t xml:space="preserve">Net worth tracker (enter each balance at month end)</t>
        </is>
      </c>
    </row>
    <row r="2">
      <c r="A2" s="2" t="inlineStr">
        <is>
          <t xml:space="preserve">Account</t>
        </is>
      </c>
      <c r="B2" s="2" t="inlineStr">
        <is>
          <t xml:space="preserve">Type</t>
        </is>
      </c>
      <c r="C2" s="6">
        <v>46173</v>
      </c>
      <c r="D2" s="6">
        <v>46203</v>
      </c>
      <c r="E2" s="6">
        <v>46234</v>
      </c>
      <c r="F2" s="6">
        <v>46265</v>
      </c>
      <c r="G2" s="6">
        <v>46295</v>
      </c>
      <c r="H2" s="6">
        <v>46326</v>
      </c>
      <c r="I2" s="4" t="inlineStr">
        <is>
          <t xml:space="preserve">6-month change</t>
        </is>
      </c>
    </row>
    <row r="3">
      <c r="A3" t="inlineStr">
        <is>
          <t xml:space="preserve">Checking</t>
        </is>
      </c>
      <c r="B3" t="inlineStr">
        <is>
          <t xml:space="preserve">Cash</t>
        </is>
      </c>
      <c r="C3" s="3">
        <v>3200</v>
      </c>
      <c r="D3" s="3">
        <v>2850</v>
      </c>
      <c r="E3" s="3">
        <v>3400</v>
      </c>
      <c r="F3" s="3">
        <v>2950</v>
      </c>
      <c r="G3" s="3">
        <v>3100</v>
      </c>
      <c r="H3" s="3">
        <v>3380</v>
      </c>
      <c r="I3" s="3">
        <f>IF(A3="","",H3-C3)</f>
        <v>180</v>
      </c>
    </row>
    <row r="4">
      <c r="A4" t="inlineStr">
        <is>
          <t xml:space="preserve">High-yield savings</t>
        </is>
      </c>
      <c r="B4" t="inlineStr">
        <is>
          <t xml:space="preserve">Cash</t>
        </is>
      </c>
      <c r="C4" s="3">
        <v>8200</v>
      </c>
      <c r="D4" s="3">
        <v>8600</v>
      </c>
      <c r="E4" s="3">
        <v>9000</v>
      </c>
      <c r="F4" s="3">
        <v>9400</v>
      </c>
      <c r="G4" s="3">
        <v>9800</v>
      </c>
      <c r="H4" s="3">
        <v>10250</v>
      </c>
      <c r="I4" s="3">
        <f>IF(A4="","",H4-C4)</f>
        <v>2050</v>
      </c>
    </row>
    <row r="5">
      <c r="A5" t="inlineStr">
        <is>
          <t xml:space="preserve">401(k)</t>
        </is>
      </c>
      <c r="B5" t="inlineStr">
        <is>
          <t xml:space="preserve">Investments</t>
        </is>
      </c>
      <c r="C5" s="3">
        <v>48200</v>
      </c>
      <c r="D5" s="3">
        <v>49100</v>
      </c>
      <c r="E5" s="3">
        <v>50300</v>
      </c>
      <c r="F5" s="3">
        <v>49800</v>
      </c>
      <c r="G5" s="3">
        <v>51600</v>
      </c>
      <c r="H5" s="3">
        <v>53100</v>
      </c>
      <c r="I5" s="3">
        <f>IF(A5="","",H5-C5)</f>
        <v>4900</v>
      </c>
    </row>
    <row r="6">
      <c r="A6" t="inlineStr">
        <is>
          <t xml:space="preserve">Roth IRA</t>
        </is>
      </c>
      <c r="B6" t="inlineStr">
        <is>
          <t xml:space="preserve">Investments</t>
        </is>
      </c>
      <c r="C6" s="3">
        <v>14100</v>
      </c>
      <c r="D6" s="3">
        <v>14500</v>
      </c>
      <c r="E6" s="3">
        <v>15000</v>
      </c>
      <c r="F6" s="3">
        <v>14800</v>
      </c>
      <c r="G6" s="3">
        <v>15600</v>
      </c>
      <c r="H6" s="3">
        <v>16100</v>
      </c>
      <c r="I6" s="3">
        <f>IF(A6="","",H6-C6)</f>
        <v>2000</v>
      </c>
    </row>
    <row r="7">
      <c r="A7" t="inlineStr">
        <is>
          <t xml:space="preserve">Brokerage account</t>
        </is>
      </c>
      <c r="B7" t="inlineStr">
        <is>
          <t xml:space="preserve">Investments</t>
        </is>
      </c>
      <c r="C7" s="3">
        <v>6200</v>
      </c>
      <c r="D7" s="3">
        <v>6350</v>
      </c>
      <c r="E7" s="3">
        <v>6500</v>
      </c>
      <c r="F7" s="3">
        <v>6300</v>
      </c>
      <c r="G7" s="3">
        <v>6700</v>
      </c>
      <c r="H7" s="3">
        <v>6900</v>
      </c>
      <c r="I7" s="3">
        <f>IF(A7="","",H7-C7)</f>
        <v>700</v>
      </c>
    </row>
    <row r="8">
      <c r="A8" t="inlineStr">
        <is>
          <t xml:space="preserve">Home (estimated value)</t>
        </is>
      </c>
      <c r="B8" t="inlineStr">
        <is>
          <t xml:space="preserve">Property</t>
        </is>
      </c>
      <c r="C8" s="3">
        <v>385000</v>
      </c>
      <c r="D8" s="3">
        <v>385000</v>
      </c>
      <c r="E8" s="3">
        <v>387000</v>
      </c>
      <c r="F8" s="3">
        <v>387000</v>
      </c>
      <c r="G8" s="3">
        <v>388000</v>
      </c>
      <c r="H8" s="3">
        <v>388000</v>
      </c>
      <c r="I8" s="3">
        <f>IF(A8="","",H8-C8)</f>
        <v>3000</v>
      </c>
    </row>
    <row r="9">
      <c r="A9" t="inlineStr">
        <is>
          <t xml:space="preserve">Car (private-sale value)</t>
        </is>
      </c>
      <c r="B9" t="inlineStr">
        <is>
          <t xml:space="preserve">Property</t>
        </is>
      </c>
      <c r="C9" s="3">
        <v>17500</v>
      </c>
      <c r="D9" s="3">
        <v>17300</v>
      </c>
      <c r="E9" s="3">
        <v>17100</v>
      </c>
      <c r="F9" s="3">
        <v>16900</v>
      </c>
      <c r="G9" s="3">
        <v>16700</v>
      </c>
      <c r="H9" s="3">
        <v>16500</v>
      </c>
      <c r="I9" s="3">
        <f>IF(A9="","",H9-C9)</f>
        <v>-1000</v>
      </c>
    </row>
    <row r="10">
      <c r="A10" t="inlineStr">
        <is>
          <t xml:space="preserve">Mortgage</t>
        </is>
      </c>
      <c r="B10" t="inlineStr">
        <is>
          <t xml:space="preserve">Debt</t>
        </is>
      </c>
      <c r="C10" s="3">
        <v>296400</v>
      </c>
      <c r="D10" s="3">
        <v>295900</v>
      </c>
      <c r="E10" s="3">
        <v>295400</v>
      </c>
      <c r="F10" s="3">
        <v>294900</v>
      </c>
      <c r="G10" s="3">
        <v>294400</v>
      </c>
      <c r="H10" s="3">
        <v>293900</v>
      </c>
      <c r="I10" s="3">
        <f>IF(A10="","",H10-C10)</f>
        <v>-2500</v>
      </c>
    </row>
    <row r="11">
      <c r="A11" t="inlineStr">
        <is>
          <t xml:space="preserve">Car loan</t>
        </is>
      </c>
      <c r="B11" t="inlineStr">
        <is>
          <t xml:space="preserve">Debt</t>
        </is>
      </c>
      <c r="C11" s="3">
        <v>12400</v>
      </c>
      <c r="D11" s="3">
        <v>11950</v>
      </c>
      <c r="E11" s="3">
        <v>11500</v>
      </c>
      <c r="F11" s="3">
        <v>11050</v>
      </c>
      <c r="G11" s="3">
        <v>10600</v>
      </c>
      <c r="H11" s="3">
        <v>10150</v>
      </c>
      <c r="I11" s="3">
        <f>IF(A11="","",H11-C11)</f>
        <v>-2250</v>
      </c>
    </row>
    <row r="12">
      <c r="A12" t="inlineStr">
        <is>
          <t xml:space="preserve">Credit card</t>
        </is>
      </c>
      <c r="B12" t="inlineStr">
        <is>
          <t xml:space="preserve">Debt</t>
        </is>
      </c>
      <c r="C12" s="3">
        <v>2100</v>
      </c>
      <c r="D12" s="3">
        <v>1650</v>
      </c>
      <c r="E12" s="3">
        <v>2800</v>
      </c>
      <c r="F12" s="3">
        <v>1900</v>
      </c>
      <c r="G12" s="3">
        <v>1400</v>
      </c>
      <c r="H12" s="3">
        <v>950</v>
      </c>
      <c r="I12" s="3">
        <f>IF(A12="","",H12-C12)</f>
        <v>-1150</v>
      </c>
    </row>
    <row r="13">
      <c r="A13" t="inlineStr">
        <is>
          <t xml:space="preserve">Student loan</t>
        </is>
      </c>
      <c r="B13" t="inlineStr">
        <is>
          <t xml:space="preserve">Debt</t>
        </is>
      </c>
      <c r="C13" s="3">
        <v>18600</v>
      </c>
      <c r="D13" s="3">
        <v>18400</v>
      </c>
      <c r="E13" s="3">
        <v>18200</v>
      </c>
      <c r="F13" s="3">
        <v>18000</v>
      </c>
      <c r="G13" s="3">
        <v>17800</v>
      </c>
      <c r="H13" s="3">
        <v>17600</v>
      </c>
      <c r="I13" s="3">
        <f>IF(A13="","",H13-C13)</f>
        <v>-1000</v>
      </c>
    </row>
    <row r="14">
      <c r="I14" s="3" t="str">
        <f>IF(A14="","",H14-C14)</f>
        <v/>
      </c>
    </row>
    <row r="15">
      <c r="I15" s="3" t="str">
        <f>IF(A15="","",H15-C15)</f>
        <v/>
      </c>
    </row>
    <row r="17">
      <c r="A17" t="inlineStr">
        <is>
          <t xml:space="preserve">Cash</t>
        </is>
      </c>
      <c r="C17" s="3">
        <f>SUMIF($B$3:$B$15,$A17,C$3:C$15)</f>
        <v>11400</v>
      </c>
      <c r="D17" s="3">
        <f>SUMIF($B$3:$B$15,$A17,D$3:D$15)</f>
        <v>11450</v>
      </c>
      <c r="E17" s="3">
        <f>SUMIF($B$3:$B$15,$A17,E$3:E$15)</f>
        <v>12400</v>
      </c>
      <c r="F17" s="3">
        <f>SUMIF($B$3:$B$15,$A17,F$3:F$15)</f>
        <v>12350</v>
      </c>
      <c r="G17" s="3">
        <f>SUMIF($B$3:$B$15,$A17,G$3:G$15)</f>
        <v>12900</v>
      </c>
      <c r="H17" s="3">
        <f>SUMIF($B$3:$B$15,$A17,H$3:H$15)</f>
        <v>13630</v>
      </c>
    </row>
    <row r="18">
      <c r="A18" t="inlineStr">
        <is>
          <t xml:space="preserve">Investments</t>
        </is>
      </c>
      <c r="C18" s="3">
        <f>SUMIF($B$3:$B$15,$A18,C$3:C$15)</f>
        <v>68500</v>
      </c>
      <c r="D18" s="3">
        <f>SUMIF($B$3:$B$15,$A18,D$3:D$15)</f>
        <v>69950</v>
      </c>
      <c r="E18" s="3">
        <f>SUMIF($B$3:$B$15,$A18,E$3:E$15)</f>
        <v>71800</v>
      </c>
      <c r="F18" s="3">
        <f>SUMIF($B$3:$B$15,$A18,F$3:F$15)</f>
        <v>70900</v>
      </c>
      <c r="G18" s="3">
        <f>SUMIF($B$3:$B$15,$A18,G$3:G$15)</f>
        <v>73900</v>
      </c>
      <c r="H18" s="3">
        <f>SUMIF($B$3:$B$15,$A18,H$3:H$15)</f>
        <v>76100</v>
      </c>
    </row>
    <row r="19">
      <c r="A19" t="inlineStr">
        <is>
          <t xml:space="preserve">Property</t>
        </is>
      </c>
      <c r="C19" s="3">
        <f>SUMIF($B$3:$B$15,$A19,C$3:C$15)</f>
        <v>402500</v>
      </c>
      <c r="D19" s="3">
        <f>SUMIF($B$3:$B$15,$A19,D$3:D$15)</f>
        <v>402300</v>
      </c>
      <c r="E19" s="3">
        <f>SUMIF($B$3:$B$15,$A19,E$3:E$15)</f>
        <v>404100</v>
      </c>
      <c r="F19" s="3">
        <f>SUMIF($B$3:$B$15,$A19,F$3:F$15)</f>
        <v>403900</v>
      </c>
      <c r="G19" s="3">
        <f>SUMIF($B$3:$B$15,$A19,G$3:G$15)</f>
        <v>404700</v>
      </c>
      <c r="H19" s="3">
        <f>SUMIF($B$3:$B$15,$A19,H$3:H$15)</f>
        <v>404500</v>
      </c>
    </row>
    <row r="20">
      <c r="A20" s="2" t="inlineStr">
        <is>
          <t xml:space="preserve">Total assets</t>
        </is>
      </c>
      <c r="C20" s="4">
        <f>SUM(C17:C19)</f>
        <v>482400</v>
      </c>
      <c r="D20" s="4">
        <f>SUM(D17:D19)</f>
        <v>483700</v>
      </c>
      <c r="E20" s="4">
        <f>SUM(E17:E19)</f>
        <v>488300</v>
      </c>
      <c r="F20" s="4">
        <f>SUM(F17:F19)</f>
        <v>487150</v>
      </c>
      <c r="G20" s="4">
        <f>SUM(G17:G19)</f>
        <v>491500</v>
      </c>
      <c r="H20" s="4">
        <f>SUM(H17:H19)</f>
        <v>494230</v>
      </c>
      <c r="I20" s="4">
        <f>H20-C20</f>
        <v>11830</v>
      </c>
    </row>
    <row r="21">
      <c r="A21" s="2" t="inlineStr">
        <is>
          <t xml:space="preserve">Total debts</t>
        </is>
      </c>
      <c r="C21" s="4">
        <f>SUMIF($B$3:$B$15,"Debt",C$3:C$15)</f>
        <v>329500</v>
      </c>
      <c r="D21" s="4">
        <f>SUMIF($B$3:$B$15,"Debt",D$3:D$15)</f>
        <v>327900</v>
      </c>
      <c r="E21" s="4">
        <f>SUMIF($B$3:$B$15,"Debt",E$3:E$15)</f>
        <v>327900</v>
      </c>
      <c r="F21" s="4">
        <f>SUMIF($B$3:$B$15,"Debt",F$3:F$15)</f>
        <v>325850</v>
      </c>
      <c r="G21" s="4">
        <f>SUMIF($B$3:$B$15,"Debt",G$3:G$15)</f>
        <v>324200</v>
      </c>
      <c r="H21" s="4">
        <f>SUMIF($B$3:$B$15,"Debt",H$3:H$15)</f>
        <v>322600</v>
      </c>
      <c r="I21" s="4">
        <f>H21-C21</f>
        <v>-6900</v>
      </c>
    </row>
    <row r="22">
      <c r="A22" s="2" t="inlineStr">
        <is>
          <t xml:space="preserve">Net worth</t>
        </is>
      </c>
      <c r="C22" s="4">
        <f>C20-C21</f>
        <v>152900</v>
      </c>
      <c r="D22" s="4">
        <f>D20-D21</f>
        <v>155800</v>
      </c>
      <c r="E22" s="4">
        <f>E20-E21</f>
        <v>160400</v>
      </c>
      <c r="F22" s="4">
        <f>F20-F21</f>
        <v>161300</v>
      </c>
      <c r="G22" s="4">
        <f>G20-G21</f>
        <v>167300</v>
      </c>
      <c r="H22" s="4">
        <f>H20-H21</f>
        <v>171630</v>
      </c>
      <c r="I22" s="4">
        <f>H22-C22</f>
        <v>18730</v>
      </c>
    </row>
    <row r="23">
      <c r="A23" t="inlineStr">
        <is>
          <t xml:space="preserve">Change from last month</t>
        </is>
      </c>
      <c r="D23" s="3">
        <f>D22-C22</f>
        <v>2900</v>
      </c>
      <c r="E23" s="3">
        <f>E22-D22</f>
        <v>4600</v>
      </c>
      <c r="F23" s="3">
        <f>F22-E22</f>
        <v>900</v>
      </c>
      <c r="G23" s="3">
        <f>G22-F22</f>
        <v>6000</v>
      </c>
      <c r="H23" s="3">
        <f>H22-G22</f>
        <v>4330</v>
      </c>
    </row>
    <row r="24">
      <c r="A24" t="inlineStr">
        <is>
          <t xml:space="preserve">% change from last month</t>
        </is>
      </c>
      <c r="D24" s="15">
        <f>IF(C22=0,0,D23/ABS(C22))</f>
        <v>0.0189666448659254</v>
      </c>
      <c r="E24" s="15">
        <f>IF(D22=0,0,E23/ABS(D22))</f>
        <v>0.0295250320924262</v>
      </c>
      <c r="F24" s="15">
        <f>IF(E22=0,0,F23/ABS(E22))</f>
        <v>0.00561097256857855</v>
      </c>
      <c r="G24" s="15">
        <f>IF(F22=0,0,G23/ABS(F22))</f>
        <v>0.037197768133912</v>
      </c>
      <c r="H24" s="15">
        <f>IF(G22=0,0,H23/ABS(G22))</f>
        <v>0.0258816497310221</v>
      </c>
    </row>
    <row r="25">
      <c r="A25" t="inlineStr">
        <is>
          <t xml:space="preserve">Debt-to-asset ratio</t>
        </is>
      </c>
      <c r="C25" s="15">
        <f>IF(C20&gt;0,C21/C20,0)</f>
        <v>0.68304311774461</v>
      </c>
      <c r="D25" s="15">
        <f>IF(D20&gt;0,D21/D20,0)</f>
        <v>0.677899524498656</v>
      </c>
      <c r="E25" s="15">
        <f>IF(E20&gt;0,E21/E20,0)</f>
        <v>0.671513413884907</v>
      </c>
      <c r="F25" s="15">
        <f>IF(F20&gt;0,F21/F20,0)</f>
        <v>0.668890485476753</v>
      </c>
      <c r="G25" s="15">
        <f>IF(G20&gt;0,G21/G20,0)</f>
        <v>0.659613428280773</v>
      </c>
      <c r="H25" s="15">
        <f>IF(H20&gt;0,H21/H20,0)</f>
        <v>0.65273253343585</v>
      </c>
    </row>
    <row r="26">
      <c r="A26" t="inlineStr">
        <is>
          <t xml:space="preserve">Net worth without property</t>
        </is>
      </c>
      <c r="C26" s="3">
        <f>C22-C19</f>
        <v>-249600</v>
      </c>
      <c r="D26" s="3">
        <f>D22-D19</f>
        <v>-246500</v>
      </c>
      <c r="E26" s="3">
        <f>E22-E19</f>
        <v>-243700</v>
      </c>
      <c r="F26" s="3">
        <f>F22-F19</f>
        <v>-242600</v>
      </c>
      <c r="G26" s="3">
        <f>G22-G19</f>
        <v>-237400</v>
      </c>
      <c r="H26" s="3">
        <f>H22-H19</f>
        <v>-232870</v>
      </c>
      <c r="I26" s="3">
        <f>H26-C26</f>
        <v>16730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net worth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