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Scorecard" sheetId="1" r:id="rId1"/>
  </sheets>
  <calcPr calcId="191029" fullCalcOnLoad="1"/>
</workbook>
</file>

<file path=xl/styles.xml><?xml version="1.0" encoding="utf-8"?>
<styleSheet xmlns="http://schemas.openxmlformats.org/spreadsheetml/2006/main">
  <numFmts count="3">
    <numFmt numFmtId="164" formatCode="&quot;$&quot;#,##0.00"/>
    <numFmt numFmtId="165" formatCode="mmm d, yyyy"/>
    <numFmt numFmtId="166" formatCode="0.0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4"/>
  <sheetViews>
    <sheetView workbookViewId="0"/>
  </sheetViews>
  <sheetFormatPr defaultRowHeight="15"/>
  <cols>
    <col min="1" max="1" width="30.7" customWidth="1"/>
    <col min="2" max="2" width="12.7" customWidth="1"/>
    <col min="3" max="3" width="13.7" customWidth="1"/>
    <col min="4" max="4" width="13.7" customWidth="1"/>
    <col min="5" max="5" width="12.7" customWidth="1"/>
    <col min="6" max="6" width="9.7" customWidth="1"/>
    <col min="7" max="7" width="11.7" customWidth="1"/>
    <col min="8" max="8" width="9.7" customWidth="1"/>
    <col min="9" max="9" width="10.7" customWidth="1"/>
  </cols>
  <sheetData>
    <row r="1">
      <c r="A1" s="2" t="inlineStr">
        <is>
          <t xml:space="preserve">KPI scorecard</t>
        </is>
      </c>
    </row>
    <row r="2">
      <c r="A2" t="inlineStr">
        <is>
          <t xml:space="preserve">Period</t>
        </is>
      </c>
      <c r="B2" t="inlineStr">
        <is>
          <t xml:space="preserve">October 2026</t>
        </is>
      </c>
    </row>
    <row r="3">
      <c r="A3" t="inlineStr">
        <is>
          <t xml:space="preserve">On track at (% of target)</t>
        </is>
      </c>
      <c r="C3" s="13">
        <v>1</v>
      </c>
    </row>
    <row r="4">
      <c r="A4" t="inlineStr">
        <is>
          <t xml:space="preserve">At risk at (% of target)</t>
        </is>
      </c>
      <c r="C4" s="13">
        <v>0.9</v>
      </c>
    </row>
    <row r="5">
      <c r="A5" t="inlineStr">
        <is>
          <t xml:space="preserve">Score cap per KPI</t>
        </is>
      </c>
      <c r="C5" s="13">
        <v>1.2</v>
      </c>
    </row>
    <row r="7">
      <c r="A7" s="2" t="inlineStr">
        <is>
          <t xml:space="preserve">KPI</t>
        </is>
      </c>
      <c r="B7" s="2" t="inlineStr">
        <is>
          <t xml:space="preserve">Better when</t>
        </is>
      </c>
      <c r="C7" s="2" t="inlineStr">
        <is>
          <t xml:space="preserve">Target</t>
        </is>
      </c>
      <c r="D7" s="2" t="inlineStr">
        <is>
          <t xml:space="preserve">Actual</t>
        </is>
      </c>
      <c r="E7" s="2" t="inlineStr">
        <is>
          <t xml:space="preserve">Variance</t>
        </is>
      </c>
      <c r="F7" s="14" t="inlineStr">
        <is>
          <t xml:space="preserve">Score</t>
        </is>
      </c>
      <c r="G7" s="2" t="inlineStr">
        <is>
          <t xml:space="preserve">Status</t>
        </is>
      </c>
      <c r="H7" s="14" t="inlineStr">
        <is>
          <t xml:space="preserve">Weight</t>
        </is>
      </c>
      <c r="I7" s="14" t="inlineStr">
        <is>
          <t xml:space="preserve">Weighted</t>
        </is>
      </c>
    </row>
    <row r="8">
      <c r="A8" t="inlineStr">
        <is>
          <t xml:space="preserve">Monthly revenue</t>
        </is>
      </c>
      <c r="B8" t="inlineStr">
        <is>
          <t xml:space="preserve">Higher</t>
        </is>
      </c>
      <c r="C8" s="3">
        <v>250000</v>
      </c>
      <c r="D8" s="3">
        <v>238400</v>
      </c>
      <c r="E8" s="3">
        <f>D8-C8</f>
        <v>-11600</v>
      </c>
      <c r="F8" s="13">
        <f>IF(A8="","",IF(B8="Lower",IF(D8&lt;=0,$C$5,MIN($C$5,C8/D8)),IF(C8&lt;=0,0,MIN($C$5,D8/C8))))</f>
        <v>0.9536</v>
      </c>
      <c r="G8" t="str">
        <f>IF(F8="","",IF(F8&gt;=$C$3,"On track",IF(F8&gt;=$C$4,"At risk","Off track")))</f>
        <v>At risk</v>
      </c>
      <c r="H8" s="13">
        <v>0.2</v>
      </c>
      <c r="I8" s="13">
        <f>IF(F8="","",F8*H8)</f>
        <v>0.19072</v>
      </c>
    </row>
    <row r="9">
      <c r="A9" t="inlineStr">
        <is>
          <t xml:space="preserve">Gross margin</t>
        </is>
      </c>
      <c r="B9" t="inlineStr">
        <is>
          <t xml:space="preserve">Higher</t>
        </is>
      </c>
      <c r="C9" s="15">
        <v>0.62</v>
      </c>
      <c r="D9" s="15">
        <v>0.635</v>
      </c>
      <c r="E9" s="15">
        <f>D9-C9</f>
        <v>0.015</v>
      </c>
      <c r="F9" s="13">
        <f>IF(A9="","",IF(B9="Lower",IF(D9&lt;=0,$C$5,MIN($C$5,C9/D9)),IF(C9&lt;=0,0,MIN($C$5,D9/C9))))</f>
        <v>1.0241935483871</v>
      </c>
      <c r="G9" t="str">
        <f>IF(F9="","",IF(F9&gt;=$C$3,"On track",IF(F9&gt;=$C$4,"At risk","Off track")))</f>
        <v>On track</v>
      </c>
      <c r="H9" s="13">
        <v>0.1</v>
      </c>
      <c r="I9" s="13">
        <f>IF(F9="","",F9*H9)</f>
        <v>0.10241935483871</v>
      </c>
    </row>
    <row r="10">
      <c r="A10" t="inlineStr">
        <is>
          <t xml:space="preserve">New customers</t>
        </is>
      </c>
      <c r="B10" t="inlineStr">
        <is>
          <t xml:space="preserve">Higher</t>
        </is>
      </c>
      <c r="C10" s="9">
        <v>120</v>
      </c>
      <c r="D10" s="9">
        <v>131</v>
      </c>
      <c r="E10" s="9">
        <f>D10-C10</f>
        <v>11</v>
      </c>
      <c r="F10" s="13">
        <f>IF(A10="","",IF(B10="Lower",IF(D10&lt;=0,$C$5,MIN($C$5,C10/D10)),IF(C10&lt;=0,0,MIN($C$5,D10/C10))))</f>
        <v>1.09166666666667</v>
      </c>
      <c r="G10" t="str">
        <f>IF(F10="","",IF(F10&gt;=$C$3,"On track",IF(F10&gt;=$C$4,"At risk","Off track")))</f>
        <v>On track</v>
      </c>
      <c r="H10" s="13">
        <v>0.1</v>
      </c>
      <c r="I10" s="13">
        <f>IF(F10="","",F10*H10)</f>
        <v>0.109166666666667</v>
      </c>
    </row>
    <row r="11">
      <c r="A11" t="inlineStr">
        <is>
          <t xml:space="preserve">Customer churn rate</t>
        </is>
      </c>
      <c r="B11" t="inlineStr">
        <is>
          <t xml:space="preserve">Lower</t>
        </is>
      </c>
      <c r="C11" s="15">
        <v>0.02</v>
      </c>
      <c r="D11" s="15">
        <v>0.026</v>
      </c>
      <c r="E11" s="15">
        <f>D11-C11</f>
        <v>0.006</v>
      </c>
      <c r="F11" s="13">
        <f>IF(A11="","",IF(B11="Lower",IF(D11&lt;=0,$C$5,MIN($C$5,C11/D11)),IF(C11&lt;=0,0,MIN($C$5,D11/C11))))</f>
        <v>0.769230769230769</v>
      </c>
      <c r="G11" t="str">
        <f>IF(F11="","",IF(F11&gt;=$C$3,"On track",IF(F11&gt;=$C$4,"At risk","Off track")))</f>
        <v>Off track</v>
      </c>
      <c r="H11" s="13">
        <v>0.1</v>
      </c>
      <c r="I11" s="13">
        <f>IF(F11="","",F11*H11)</f>
        <v>0.0769230769230769</v>
      </c>
    </row>
    <row r="12">
      <c r="A12" t="inlineStr">
        <is>
          <t xml:space="preserve">Cost per lead</t>
        </is>
      </c>
      <c r="B12" t="inlineStr">
        <is>
          <t xml:space="preserve">Lower</t>
        </is>
      </c>
      <c r="C12" s="3">
        <v>38</v>
      </c>
      <c r="D12" s="3">
        <v>44.1</v>
      </c>
      <c r="E12" s="3">
        <f>D12-C12</f>
        <v>6.1</v>
      </c>
      <c r="F12" s="13">
        <f>IF(A12="","",IF(B12="Lower",IF(D12&lt;=0,$C$5,MIN($C$5,C12/D12)),IF(C12&lt;=0,0,MIN($C$5,D12/C12))))</f>
        <v>0.861678004535147</v>
      </c>
      <c r="G12" t="str">
        <f>IF(F12="","",IF(F12&gt;=$C$3,"On track",IF(F12&gt;=$C$4,"At risk","Off track")))</f>
        <v>Off track</v>
      </c>
      <c r="H12" s="13">
        <v>0.05</v>
      </c>
      <c r="I12" s="13">
        <f>IF(F12="","",F12*H12)</f>
        <v>0.0430839002267574</v>
      </c>
    </row>
    <row r="13">
      <c r="A13" t="inlineStr">
        <is>
          <t xml:space="preserve">Website conversion rate</t>
        </is>
      </c>
      <c r="B13" t="inlineStr">
        <is>
          <t xml:space="preserve">Higher</t>
        </is>
      </c>
      <c r="C13" s="15">
        <v>0.03</v>
      </c>
      <c r="D13" s="15">
        <v>0.034</v>
      </c>
      <c r="E13" s="15">
        <f>D13-C13</f>
        <v>0.004</v>
      </c>
      <c r="F13" s="13">
        <f>IF(A13="","",IF(B13="Lower",IF(D13&lt;=0,$C$5,MIN($C$5,C13/D13)),IF(C13&lt;=0,0,MIN($C$5,D13/C13))))</f>
        <v>1.13333333333333</v>
      </c>
      <c r="G13" t="str">
        <f>IF(F13="","",IF(F13&gt;=$C$3,"On track",IF(F13&gt;=$C$4,"At risk","Off track")))</f>
        <v>On track</v>
      </c>
      <c r="H13" s="13">
        <v>0.05</v>
      </c>
      <c r="I13" s="13">
        <f>IF(F13="","",F13*H13)</f>
        <v>0.0566666666666667</v>
      </c>
    </row>
    <row r="14">
      <c r="A14" t="inlineStr">
        <is>
          <t xml:space="preserve">On-time delivery</t>
        </is>
      </c>
      <c r="B14" t="inlineStr">
        <is>
          <t xml:space="preserve">Higher</t>
        </is>
      </c>
      <c r="C14" s="15">
        <v>0.95</v>
      </c>
      <c r="D14" s="15">
        <v>0.915</v>
      </c>
      <c r="E14" s="15">
        <f>D14-C14</f>
        <v>-0.0349999999999999</v>
      </c>
      <c r="F14" s="13">
        <f>IF(A14="","",IF(B14="Lower",IF(D14&lt;=0,$C$5,MIN($C$5,C14/D14)),IF(C14&lt;=0,0,MIN($C$5,D14/C14))))</f>
        <v>0.963157894736842</v>
      </c>
      <c r="G14" t="str">
        <f>IF(F14="","",IF(F14&gt;=$C$3,"On track",IF(F14&gt;=$C$4,"At risk","Off track")))</f>
        <v>At risk</v>
      </c>
      <c r="H14" s="13">
        <v>0.15</v>
      </c>
      <c r="I14" s="13">
        <f>IF(F14="","",F14*H14)</f>
        <v>0.144473684210526</v>
      </c>
    </row>
    <row r="15">
      <c r="A15" t="inlineStr">
        <is>
          <t xml:space="preserve">First response time (hours)</t>
        </is>
      </c>
      <c r="B15" t="inlineStr">
        <is>
          <t xml:space="preserve">Lower</t>
        </is>
      </c>
      <c r="C15" s="7">
        <v>4</v>
      </c>
      <c r="D15" s="7">
        <v>3.2</v>
      </c>
      <c r="E15" s="7">
        <f>D15-C15</f>
        <v>-0.8</v>
      </c>
      <c r="F15" s="13">
        <f>IF(A15="","",IF(B15="Lower",IF(D15&lt;=0,$C$5,MIN($C$5,C15/D15)),IF(C15&lt;=0,0,MIN($C$5,D15/C15))))</f>
        <v>1.2</v>
      </c>
      <c r="G15" t="str">
        <f>IF(F15="","",IF(F15&gt;=$C$3,"On track",IF(F15&gt;=$C$4,"At risk","Off track")))</f>
        <v>On track</v>
      </c>
      <c r="H15" s="13">
        <v>0.1</v>
      </c>
      <c r="I15" s="13">
        <f>IF(F15="","",F15*H15)</f>
        <v>0.12</v>
      </c>
    </row>
    <row r="16">
      <c r="A16" t="inlineStr">
        <is>
          <t xml:space="preserve">Customer satisfaction (CSAT)</t>
        </is>
      </c>
      <c r="B16" t="inlineStr">
        <is>
          <t xml:space="preserve">Higher</t>
        </is>
      </c>
      <c r="C16" s="15">
        <v>0.9</v>
      </c>
      <c r="D16" s="15">
        <v>0.88</v>
      </c>
      <c r="E16" s="15">
        <f>D16-C16</f>
        <v>-0.02</v>
      </c>
      <c r="F16" s="13">
        <f>IF(A16="","",IF(B16="Lower",IF(D16&lt;=0,$C$5,MIN($C$5,C16/D16)),IF(C16&lt;=0,0,MIN($C$5,D16/C16))))</f>
        <v>0.977777777777778</v>
      </c>
      <c r="G16" t="str">
        <f>IF(F16="","",IF(F16&gt;=$C$3,"On track",IF(F16&gt;=$C$4,"At risk","Off track")))</f>
        <v>At risk</v>
      </c>
      <c r="H16" s="13">
        <v>0.1</v>
      </c>
      <c r="I16" s="13">
        <f>IF(F16="","",F16*H16)</f>
        <v>0.0977777777777778</v>
      </c>
    </row>
    <row r="17">
      <c r="A17" t="inlineStr">
        <is>
          <t xml:space="preserve">Days sales outstanding</t>
        </is>
      </c>
      <c r="B17" t="inlineStr">
        <is>
          <t xml:space="preserve">Lower</t>
        </is>
      </c>
      <c r="C17" s="9">
        <v>40</v>
      </c>
      <c r="D17" s="9">
        <v>47</v>
      </c>
      <c r="E17" s="9">
        <f>D17-C17</f>
        <v>7</v>
      </c>
      <c r="F17" s="13">
        <f>IF(A17="","",IF(B17="Lower",IF(D17&lt;=0,$C$5,MIN($C$5,C17/D17)),IF(C17&lt;=0,0,MIN($C$5,D17/C17))))</f>
        <v>0.851063829787234</v>
      </c>
      <c r="G17" t="str">
        <f>IF(F17="","",IF(F17&gt;=$C$3,"On track",IF(F17&gt;=$C$4,"At risk","Off track")))</f>
        <v>Off track</v>
      </c>
      <c r="H17" s="13">
        <v>0.05</v>
      </c>
      <c r="I17" s="13">
        <f>IF(F17="","",F17*H17)</f>
        <v>0.0425531914893617</v>
      </c>
    </row>
    <row r="18">
      <c r="A18" s="2" t="inlineStr">
        <is>
          <t xml:space="preserve">Overall</t>
        </is>
      </c>
      <c r="F18" s="14">
        <f>IF(SUM(H8:H17)&gt;0,SUM(I8:I17)/SUM(H8:H17),0)</f>
        <v>0.983784318799543</v>
      </c>
      <c r="G18" s="2" t="str">
        <f>IF(F18&gt;=$C$3,"On track",IF(F18&gt;=$C$4,"At risk","Off track"))</f>
        <v>At risk</v>
      </c>
      <c r="H18" s="14">
        <f>SUM(H8:H17)</f>
        <v>1</v>
      </c>
      <c r="I18" s="14">
        <f>SUM(I8:I17)</f>
        <v>0.983784318799543</v>
      </c>
    </row>
    <row r="20">
      <c r="A20" t="inlineStr">
        <is>
          <t xml:space="preserve">On track</t>
        </is>
      </c>
      <c r="C20" s="9">
        <f>COUNTIF(G8:G17,"On track")</f>
        <v>4</v>
      </c>
    </row>
    <row r="21">
      <c r="A21" t="inlineStr">
        <is>
          <t xml:space="preserve">At risk</t>
        </is>
      </c>
      <c r="C21" s="9">
        <f>COUNTIF(G8:G17,"At risk")</f>
        <v>3</v>
      </c>
    </row>
    <row r="22">
      <c r="A22" t="inlineStr">
        <is>
          <t xml:space="preserve">Off track</t>
        </is>
      </c>
      <c r="C22" s="9">
        <f>COUNTIF(G8:G17,"Off track")</f>
        <v>3</v>
      </c>
    </row>
    <row r="23">
      <c r="A23" t="inlineStr">
        <is>
          <t xml:space="preserve">Weakest KPI</t>
        </is>
      </c>
      <c r="C23" t="str">
        <f>INDEX(A8:A17,MATCH(MIN(F8:F17),F8:F17,0))</f>
        <v>Customer churn rate</v>
      </c>
    </row>
    <row r="24">
      <c r="A24" t="inlineStr">
        <is>
          <t xml:space="preserve">Weights check</t>
        </is>
      </c>
      <c r="C24" t="str">
        <f>IF(ROUND(H18,4)=1,"Weights total 100%","Weights total "&amp;TEXT(H18,"0%")&amp;", should be 100%")</f>
        <v>Weights total 100%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Free Excel KPI scorecard template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