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entor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.7" customWidth="1"/>
    <col min="2" max="2" width="30.7" customWidth="1"/>
    <col min="3" max="3" width="10.7" customWidth="1"/>
    <col min="4" max="4" width="11.7" customWidth="1"/>
    <col min="5" max="5" width="11.7" customWidth="1"/>
    <col min="6" max="6" width="11.7" customWidth="1"/>
    <col min="7" max="7" width="12.7" customWidth="1"/>
    <col min="8" max="8" width="13.7" customWidth="1"/>
  </cols>
  <sheetData>
    <row r="1">
      <c r="A1" s="2" t="inlineStr">
        <is>
          <t xml:space="preserve">SKU</t>
        </is>
      </c>
      <c r="B1" s="2" t="inlineStr">
        <is>
          <t xml:space="preserve">Item</t>
        </is>
      </c>
      <c r="C1" s="10" t="inlineStr">
        <is>
          <t xml:space="preserve">In stock</t>
        </is>
      </c>
      <c r="D1" s="10" t="inlineStr">
        <is>
          <t xml:space="preserve">Reorder at</t>
        </is>
      </c>
      <c r="E1" s="10" t="inlineStr">
        <is>
          <t xml:space="preserve">Reorder qty</t>
        </is>
      </c>
      <c r="F1" s="4" t="inlineStr">
        <is>
          <t xml:space="preserve">Unit cost</t>
        </is>
      </c>
      <c r="G1" s="4" t="inlineStr">
        <is>
          <t xml:space="preserve">Stock value</t>
        </is>
      </c>
      <c r="H1" s="2" t="inlineStr">
        <is>
          <t xml:space="preserve">Status</t>
        </is>
      </c>
    </row>
    <row r="2">
      <c r="A2" t="inlineStr">
        <is>
          <t xml:space="preserve">CB-101</t>
        </is>
      </c>
      <c r="B2" t="inlineStr">
        <is>
          <t xml:space="preserve">Colombia whole bean, 1 lb</t>
        </is>
      </c>
      <c r="C2" s="9">
        <v>42</v>
      </c>
      <c r="D2" s="9">
        <v>20</v>
      </c>
      <c r="E2" s="9">
        <v>60</v>
      </c>
      <c r="F2" s="3">
        <v>8.75</v>
      </c>
      <c r="G2" s="3">
        <f>ROUND(C2*F2,2)</f>
        <v>367.5</v>
      </c>
      <c r="H2" t="str">
        <f>IF(A2="","",IF(C2=0,"Out of stock",IF(C2&lt;=D2,"Reorder","OK")))</f>
        <v>OK</v>
      </c>
    </row>
    <row r="3">
      <c r="A3" t="inlineStr">
        <is>
          <t xml:space="preserve">CB-102</t>
        </is>
      </c>
      <c r="B3" t="inlineStr">
        <is>
          <t xml:space="preserve">Ethiopia Yirgacheffe, 1 lb</t>
        </is>
      </c>
      <c r="C3" s="9">
        <v>18</v>
      </c>
      <c r="D3" s="9">
        <v>20</v>
      </c>
      <c r="E3" s="9">
        <v>48</v>
      </c>
      <c r="F3" s="3">
        <v>10.4</v>
      </c>
      <c r="G3" s="3">
        <f>ROUND(C3*F3,2)</f>
        <v>187.2</v>
      </c>
      <c r="H3" t="str">
        <f>IF(A3="","",IF(C3=0,"Out of stock",IF(C3&lt;=D3,"Reorder","OK")))</f>
        <v>Reorder</v>
      </c>
    </row>
    <row r="4">
      <c r="A4" t="inlineStr">
        <is>
          <t xml:space="preserve">CB-103</t>
        </is>
      </c>
      <c r="B4" t="inlineStr">
        <is>
          <t xml:space="preserve">Decaf house blend, 1 lb</t>
        </is>
      </c>
      <c r="C4" s="9">
        <v>9</v>
      </c>
      <c r="D4" s="9">
        <v>10</v>
      </c>
      <c r="E4" s="9">
        <v>24</v>
      </c>
      <c r="F4" s="3">
        <v>9.1</v>
      </c>
      <c r="G4" s="3">
        <f>ROUND(C4*F4,2)</f>
        <v>81.9</v>
      </c>
      <c r="H4" t="str">
        <f>IF(A4="","",IF(C4=0,"Out of stock",IF(C4&lt;=D4,"Reorder","OK")))</f>
        <v>Reorder</v>
      </c>
    </row>
    <row r="5">
      <c r="A5" t="inlineStr">
        <is>
          <t xml:space="preserve">CB-104</t>
        </is>
      </c>
      <c r="B5" t="inlineStr">
        <is>
          <t xml:space="preserve">Espresso blend, 5 lb</t>
        </is>
      </c>
      <c r="C5" s="9">
        <v>6</v>
      </c>
      <c r="D5" s="9">
        <v>4</v>
      </c>
      <c r="E5" s="9">
        <v>12</v>
      </c>
      <c r="F5" s="3">
        <v>38.5</v>
      </c>
      <c r="G5" s="3">
        <f>ROUND(C5*F5,2)</f>
        <v>231</v>
      </c>
      <c r="H5" t="str">
        <f>IF(A5="","",IF(C5=0,"Out of stock",IF(C5&lt;=D5,"Reorder","OK")))</f>
        <v>OK</v>
      </c>
    </row>
    <row r="6">
      <c r="A6" t="inlineStr">
        <is>
          <t xml:space="preserve">CP-201</t>
        </is>
      </c>
      <c r="B6" t="inlineStr">
        <is>
          <t xml:space="preserve">12 oz paper cups (50)</t>
        </is>
      </c>
      <c r="C6" s="9">
        <v>34</v>
      </c>
      <c r="D6" s="9">
        <v>15</v>
      </c>
      <c r="E6" s="9">
        <v>40</v>
      </c>
      <c r="F6" s="3">
        <v>4.25</v>
      </c>
      <c r="G6" s="3">
        <f>ROUND(C6*F6,2)</f>
        <v>144.5</v>
      </c>
      <c r="H6" t="str">
        <f>IF(A6="","",IF(C6=0,"Out of stock",IF(C6&lt;=D6,"Reorder","OK")))</f>
        <v>OK</v>
      </c>
    </row>
    <row r="7">
      <c r="A7" t="inlineStr">
        <is>
          <t xml:space="preserve">CP-202</t>
        </is>
      </c>
      <c r="B7" t="inlineStr">
        <is>
          <t xml:space="preserve">16 oz paper cups (50)</t>
        </is>
      </c>
      <c r="C7" s="9">
        <v>12</v>
      </c>
      <c r="D7" s="9">
        <v>15</v>
      </c>
      <c r="E7" s="9">
        <v>40</v>
      </c>
      <c r="F7" s="3">
        <v>4.9</v>
      </c>
      <c r="G7" s="3">
        <f>ROUND(C7*F7,2)</f>
        <v>58.8</v>
      </c>
      <c r="H7" t="str">
        <f>IF(A7="","",IF(C7=0,"Out of stock",IF(C7&lt;=D7,"Reorder","OK")))</f>
        <v>Reorder</v>
      </c>
    </row>
    <row r="8">
      <c r="A8" t="inlineStr">
        <is>
          <t xml:space="preserve">CP-203</t>
        </is>
      </c>
      <c r="B8" t="inlineStr">
        <is>
          <t xml:space="preserve">Lids for 12/16 oz cups (100)</t>
        </is>
      </c>
      <c r="C8" s="9">
        <v>0</v>
      </c>
      <c r="D8" s="9">
        <v>10</v>
      </c>
      <c r="E8" s="9">
        <v>30</v>
      </c>
      <c r="F8" s="3">
        <v>3.6</v>
      </c>
      <c r="G8" s="3">
        <f>ROUND(C8*F8,2)</f>
        <v>0</v>
      </c>
      <c r="H8" t="str">
        <f>IF(A8="","",IF(C8=0,"Out of stock",IF(C8&lt;=D8,"Reorder","OK")))</f>
        <v>Out of stock</v>
      </c>
    </row>
    <row r="9">
      <c r="A9" t="inlineStr">
        <is>
          <t xml:space="preserve">MK-301</t>
        </is>
      </c>
      <c r="B9" t="inlineStr">
        <is>
          <t xml:space="preserve">Oat milk, 32 oz</t>
        </is>
      </c>
      <c r="C9" s="9">
        <v>22</v>
      </c>
      <c r="D9" s="9">
        <v>24</v>
      </c>
      <c r="E9" s="9">
        <v>48</v>
      </c>
      <c r="F9" s="3">
        <v>3.15</v>
      </c>
      <c r="G9" s="3">
        <f>ROUND(C9*F9,2)</f>
        <v>69.3</v>
      </c>
      <c r="H9" t="str">
        <f>IF(A9="","",IF(C9=0,"Out of stock",IF(C9&lt;=D9,"Reorder","OK")))</f>
        <v>Reorder</v>
      </c>
    </row>
    <row r="10">
      <c r="A10" t="inlineStr">
        <is>
          <t xml:space="preserve">MK-302</t>
        </is>
      </c>
      <c r="B10" t="inlineStr">
        <is>
          <t xml:space="preserve">Whole milk, 1 gal</t>
        </is>
      </c>
      <c r="C10" s="9">
        <v>14</v>
      </c>
      <c r="D10" s="9">
        <v>8</v>
      </c>
      <c r="E10" s="9">
        <v>20</v>
      </c>
      <c r="F10" s="3">
        <v>4.05</v>
      </c>
      <c r="G10" s="3">
        <f>ROUND(C10*F10,2)</f>
        <v>56.7</v>
      </c>
      <c r="H10" t="str">
        <f>IF(A10="","",IF(C10=0,"Out of stock",IF(C10&lt;=D10,"Reorder","OK")))</f>
        <v>OK</v>
      </c>
    </row>
    <row r="11">
      <c r="A11" t="inlineStr">
        <is>
          <t xml:space="preserve">SY-401</t>
        </is>
      </c>
      <c r="B11" t="inlineStr">
        <is>
          <t xml:space="preserve">Vanilla syrup, 750 ml</t>
        </is>
      </c>
      <c r="C11" s="9">
        <v>7</v>
      </c>
      <c r="D11" s="9">
        <v>4</v>
      </c>
      <c r="E11" s="9">
        <v>12</v>
      </c>
      <c r="F11" s="3">
        <v>6.8</v>
      </c>
      <c r="G11" s="3">
        <f>ROUND(C11*F11,2)</f>
        <v>47.6</v>
      </c>
      <c r="H11" t="str">
        <f>IF(A11="","",IF(C11=0,"Out of stock",IF(C11&lt;=D11,"Reorder","OK")))</f>
        <v>OK</v>
      </c>
    </row>
    <row r="12">
      <c r="A12" t="inlineStr">
        <is>
          <t xml:space="preserve">FL-501</t>
        </is>
      </c>
      <c r="B12" t="inlineStr">
        <is>
          <t xml:space="preserve">Paper filters #4 (100)</t>
        </is>
      </c>
      <c r="C12" s="9">
        <v>25</v>
      </c>
      <c r="D12" s="9">
        <v>10</v>
      </c>
      <c r="E12" s="9">
        <v>20</v>
      </c>
      <c r="F12" s="3">
        <v>2.95</v>
      </c>
      <c r="G12" s="3">
        <f>ROUND(C12*F12,2)</f>
        <v>73.75</v>
      </c>
      <c r="H12" t="str">
        <f>IF(A12="","",IF(C12=0,"Out of stock",IF(C12&lt;=D12,"Reorder","OK")))</f>
        <v>OK</v>
      </c>
    </row>
    <row r="13">
      <c r="A13" t="inlineStr">
        <is>
          <t xml:space="preserve">EQ-601</t>
        </is>
      </c>
      <c r="B13" t="inlineStr">
        <is>
          <t xml:space="preserve">Grinder burr set</t>
        </is>
      </c>
      <c r="C13" s="9">
        <v>2</v>
      </c>
      <c r="D13" s="9">
        <v>1</v>
      </c>
      <c r="E13" s="9">
        <v>2</v>
      </c>
      <c r="F13" s="3">
        <v>64</v>
      </c>
      <c r="G13" s="3">
        <f>ROUND(C13*F13,2)</f>
        <v>128</v>
      </c>
      <c r="H13" t="str">
        <f>IF(A13="","",IF(C13=0,"Out of stock",IF(C13&lt;=D13,"Reorder","OK")))</f>
        <v>OK</v>
      </c>
    </row>
    <row r="15">
      <c r="A15" t="inlineStr">
        <is>
          <t xml:space="preserve">Total stock value</t>
        </is>
      </c>
      <c r="C15" s="3">
        <f>SUM(G2:G13)</f>
        <v>1446.25</v>
      </c>
    </row>
    <row r="16">
      <c r="A16" t="inlineStr">
        <is>
          <t xml:space="preserve">Items to reorder</t>
        </is>
      </c>
      <c r="C16" s="9">
        <f>COUNTIF(H2:H13,"Reorder")+COUNTIF(H2:H13,"Out of stock")</f>
        <v>5</v>
      </c>
    </row>
    <row r="17">
      <c r="A17" t="inlineStr">
        <is>
          <t xml:space="preserve">Out of stock</t>
        </is>
      </c>
      <c r="C17" s="9">
        <f>COUNTIF(H2:H13,"Out of stock")</f>
        <v>1</v>
      </c>
    </row>
    <row r="18">
      <c r="A18" t="inlineStr">
        <is>
          <t xml:space="preserve">Cost to reorder flagged items</t>
        </is>
      </c>
      <c r="C18" s="3">
        <f>SUMPRODUCT((C2:C13&lt;=D2:D13)*E2:E13*F2:F13)</f>
        <v>1172.8</v>
      </c>
    </row>
    <row r="20">
      <c r="A20" s="2" t="inlineStr">
        <is>
          <t xml:space="preserve">Look up SKU</t>
        </is>
      </c>
      <c r="B20" s="2" t="inlineStr">
        <is>
          <t xml:space="preserve">CP-202</t>
        </is>
      </c>
    </row>
    <row r="21">
      <c r="A21" t="inlineStr">
        <is>
          <t xml:space="preserve">In stock</t>
        </is>
      </c>
      <c r="C21" s="9">
        <f>IFERROR(INDEX($C$2:$C$13,MATCH(B20,$A$2:$A$13,0)),"Not found")</f>
        <v>12</v>
      </c>
    </row>
    <row r="22">
      <c r="A22" t="inlineStr">
        <is>
          <t xml:space="preserve">Status</t>
        </is>
      </c>
      <c r="C22" s="9" t="str">
        <f>IFERROR(INDEX($H$2:$H$13,MATCH(B20,$A$2:$A$13,0)),"Not found")</f>
        <v>Reorder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inventory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