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intenan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6.7" customWidth="1"/>
    <col min="2" max="2" width="20.7" customWidth="1"/>
    <col min="3" max="3" width="15.7" customWidth="1"/>
    <col min="4" max="4" width="13.7" customWidth="1"/>
    <col min="5" max="5" width="13.7" customWidth="1"/>
    <col min="6" max="6" width="14.7" customWidth="1"/>
    <col min="7" max="7" width="10.7" customWidth="1"/>
    <col min="8" max="8" width="14.7" customWidth="1"/>
    <col min="9" max="9" width="13.7" customWidth="1"/>
  </cols>
  <sheetData>
    <row r="1">
      <c r="A1" s="2" t="inlineStr">
        <is>
          <t xml:space="preserve">Home maintenance schedule</t>
        </is>
      </c>
    </row>
    <row r="2">
      <c r="A2" t="inlineStr">
        <is>
          <t xml:space="preserve">As of date</t>
        </is>
      </c>
      <c r="B2" s="5">
        <v>46328</v>
      </c>
    </row>
    <row r="3">
      <c r="A3" t="inlineStr">
        <is>
          <t xml:space="preserve">Warn me this many days ahead</t>
        </is>
      </c>
      <c r="B3" s="9">
        <v>30</v>
      </c>
    </row>
    <row r="4">
      <c r="A4" s="2" t="inlineStr">
        <is>
          <t xml:space="preserve">Task</t>
        </is>
      </c>
      <c r="B4" s="2" t="inlineStr">
        <is>
          <t xml:space="preserve">Area</t>
        </is>
      </c>
      <c r="C4" s="10" t="inlineStr">
        <is>
          <t xml:space="preserve">Every (months)</t>
        </is>
      </c>
      <c r="D4" s="6" t="inlineStr">
        <is>
          <t xml:space="preserve">Last done</t>
        </is>
      </c>
      <c r="E4" s="6" t="inlineStr">
        <is>
          <t xml:space="preserve">Next due</t>
        </is>
      </c>
      <c r="F4" s="10" t="inlineStr">
        <is>
          <t xml:space="preserve">Days until due</t>
        </is>
      </c>
      <c r="G4" s="2" t="inlineStr">
        <is>
          <t xml:space="preserve">Status</t>
        </is>
      </c>
      <c r="H4" s="4" t="inlineStr">
        <is>
          <t xml:space="preserve">Cost each time</t>
        </is>
      </c>
      <c r="I4" s="4" t="inlineStr">
        <is>
          <t xml:space="preserve">Cost per year</t>
        </is>
      </c>
    </row>
    <row r="5">
      <c r="A5" t="inlineStr">
        <is>
          <t xml:space="preserve">Replace HVAC filter</t>
        </is>
      </c>
      <c r="B5" t="inlineStr">
        <is>
          <t xml:space="preserve">Heating and cooling</t>
        </is>
      </c>
      <c r="C5" s="9">
        <v>3</v>
      </c>
      <c r="D5" s="5">
        <v>46218</v>
      </c>
      <c r="E5" s="5">
        <f>IF(D5="","",EDATE(D5,C5))</f>
        <v>46310</v>
      </c>
      <c r="F5" s="9">
        <f>IF(E5="","",E5-$B$2)</f>
        <v>-18</v>
      </c>
      <c r="G5" t="str">
        <f>IF(E5="","",IF(F5&lt;0,"Overdue",IF(F5&lt;=$B$3,"Due soon","OK")))</f>
        <v>Overdue</v>
      </c>
      <c r="H5" s="3">
        <v>18</v>
      </c>
      <c r="I5" s="3">
        <f>IF(OR(A5="",C5&lt;=0),"",ROUND(H5*12/C5,2))</f>
        <v>72</v>
      </c>
    </row>
    <row r="6">
      <c r="A6" t="inlineStr">
        <is>
          <t xml:space="preserve">Furnace service (pro)</t>
        </is>
      </c>
      <c r="B6" t="inlineStr">
        <is>
          <t xml:space="preserve">Heating and cooling</t>
        </is>
      </c>
      <c r="C6" s="9">
        <v>12</v>
      </c>
      <c r="D6" s="5">
        <v>45950</v>
      </c>
      <c r="E6" s="5">
        <f>IF(D6="","",EDATE(D6,C6))</f>
        <v>46315</v>
      </c>
      <c r="F6" s="9">
        <f>IF(E6="","",E6-$B$2)</f>
        <v>-13</v>
      </c>
      <c r="G6" t="str">
        <f>IF(E6="","",IF(F6&lt;0,"Overdue",IF(F6&lt;=$B$3,"Due soon","OK")))</f>
        <v>Overdue</v>
      </c>
      <c r="H6" s="3">
        <v>160</v>
      </c>
      <c r="I6" s="3">
        <f>IF(OR(A6="",C6&lt;=0),"",ROUND(H6*12/C6,2))</f>
        <v>160</v>
      </c>
    </row>
    <row r="7">
      <c r="A7" t="inlineStr">
        <is>
          <t xml:space="preserve">AC tune-up (pro)</t>
        </is>
      </c>
      <c r="B7" t="inlineStr">
        <is>
          <t xml:space="preserve">Heating and cooling</t>
        </is>
      </c>
      <c r="C7" s="9">
        <v>12</v>
      </c>
      <c r="D7" s="5">
        <v>46144</v>
      </c>
      <c r="E7" s="5">
        <f>IF(D7="","",EDATE(D7,C7))</f>
        <v>46509</v>
      </c>
      <c r="F7" s="9">
        <f>IF(E7="","",E7-$B$2)</f>
        <v>181</v>
      </c>
      <c r="G7" t="str">
        <f>IF(E7="","",IF(F7&lt;0,"Overdue",IF(F7&lt;=$B$3,"Due soon","OK")))</f>
        <v>OK</v>
      </c>
      <c r="H7" s="3">
        <v>140</v>
      </c>
      <c r="I7" s="3">
        <f>IF(OR(A7="",C7&lt;=0),"",ROUND(H7*12/C7,2))</f>
        <v>140</v>
      </c>
    </row>
    <row r="8">
      <c r="A8" t="inlineStr">
        <is>
          <t xml:space="preserve">Clean gutters and downspouts</t>
        </is>
      </c>
      <c r="B8" t="inlineStr">
        <is>
          <t xml:space="preserve">Exterior</t>
        </is>
      </c>
      <c r="C8" s="9">
        <v>6</v>
      </c>
      <c r="D8" s="5">
        <v>46152</v>
      </c>
      <c r="E8" s="5">
        <f>IF(D8="","",EDATE(D8,C8))</f>
        <v>46336</v>
      </c>
      <c r="F8" s="9">
        <f>IF(E8="","",E8-$B$2)</f>
        <v>8</v>
      </c>
      <c r="G8" t="str">
        <f>IF(E8="","",IF(F8&lt;0,"Overdue",IF(F8&lt;=$B$3,"Due soon","OK")))</f>
        <v>Due soon</v>
      </c>
      <c r="H8" s="3">
        <v>0</v>
      </c>
      <c r="I8" s="3">
        <f>IF(OR(A8="",C8&lt;=0),"",ROUND(H8*12/C8,2))</f>
        <v>0</v>
      </c>
    </row>
    <row r="9">
      <c r="A9" t="inlineStr">
        <is>
          <t xml:space="preserve">Inspect roof and flashing</t>
        </is>
      </c>
      <c r="B9" t="inlineStr">
        <is>
          <t xml:space="preserve">Exterior</t>
        </is>
      </c>
      <c r="C9" s="9">
        <v>12</v>
      </c>
      <c r="D9" s="5">
        <v>46130</v>
      </c>
      <c r="E9" s="5">
        <f>IF(D9="","",EDATE(D9,C9))</f>
        <v>46495</v>
      </c>
      <c r="F9" s="9">
        <f>IF(E9="","",E9-$B$2)</f>
        <v>167</v>
      </c>
      <c r="G9" t="str">
        <f>IF(E9="","",IF(F9&lt;0,"Overdue",IF(F9&lt;=$B$3,"Due soon","OK")))</f>
        <v>OK</v>
      </c>
      <c r="H9" s="3">
        <v>0</v>
      </c>
      <c r="I9" s="3">
        <f>IF(OR(A9="",C9&lt;=0),"",ROUND(H9*12/C9,2))</f>
        <v>0</v>
      </c>
    </row>
    <row r="10">
      <c r="A10" t="inlineStr">
        <is>
          <t xml:space="preserve">Power wash siding and deck</t>
        </is>
      </c>
      <c r="B10" t="inlineStr">
        <is>
          <t xml:space="preserve">Exterior</t>
        </is>
      </c>
      <c r="C10" s="9">
        <v>12</v>
      </c>
      <c r="D10" s="5">
        <v>46179</v>
      </c>
      <c r="E10" s="5">
        <f>IF(D10="","",EDATE(D10,C10))</f>
        <v>46544</v>
      </c>
      <c r="F10" s="9">
        <f>IF(E10="","",E10-$B$2)</f>
        <v>216</v>
      </c>
      <c r="G10" t="str">
        <f>IF(E10="","",IF(F10&lt;0,"Overdue",IF(F10&lt;=$B$3,"Due soon","OK")))</f>
        <v>OK</v>
      </c>
      <c r="H10" s="3">
        <v>60</v>
      </c>
      <c r="I10" s="3">
        <f>IF(OR(A10="",C10&lt;=0),"",ROUND(H10*12/C10,2))</f>
        <v>60</v>
      </c>
    </row>
    <row r="11">
      <c r="A11" t="inlineStr">
        <is>
          <t xml:space="preserve">Reseal deck</t>
        </is>
      </c>
      <c r="B11" t="inlineStr">
        <is>
          <t xml:space="preserve">Exterior</t>
        </is>
      </c>
      <c r="C11" s="9">
        <v>24</v>
      </c>
      <c r="D11" s="5">
        <v>45822</v>
      </c>
      <c r="E11" s="5">
        <f>IF(D11="","",EDATE(D11,C11))</f>
        <v>46552</v>
      </c>
      <c r="F11" s="9">
        <f>IF(E11="","",E11-$B$2)</f>
        <v>224</v>
      </c>
      <c r="G11" t="str">
        <f>IF(E11="","",IF(F11&lt;0,"Overdue",IF(F11&lt;=$B$3,"Due soon","OK")))</f>
        <v>OK</v>
      </c>
      <c r="H11" s="3">
        <v>280</v>
      </c>
      <c r="I11" s="3">
        <f>IF(OR(A11="",C11&lt;=0),"",ROUND(H11*12/C11,2))</f>
        <v>140</v>
      </c>
    </row>
    <row r="12">
      <c r="A12" t="inlineStr">
        <is>
          <t xml:space="preserve">Test smoke and CO alarms</t>
        </is>
      </c>
      <c r="B12" t="inlineStr">
        <is>
          <t xml:space="preserve">Safety</t>
        </is>
      </c>
      <c r="C12" s="9">
        <v>6</v>
      </c>
      <c r="D12" s="5">
        <v>46143</v>
      </c>
      <c r="E12" s="5">
        <f>IF(D12="","",EDATE(D12,C12))</f>
        <v>46327</v>
      </c>
      <c r="F12" s="9">
        <f>IF(E12="","",E12-$B$2)</f>
        <v>-1</v>
      </c>
      <c r="G12" t="str">
        <f>IF(E12="","",IF(F12&lt;0,"Overdue",IF(F12&lt;=$B$3,"Due soon","OK")))</f>
        <v>Overdue</v>
      </c>
      <c r="H12" s="3">
        <v>0</v>
      </c>
      <c r="I12" s="3">
        <f>IF(OR(A12="",C12&lt;=0),"",ROUND(H12*12/C12,2))</f>
        <v>0</v>
      </c>
    </row>
    <row r="13">
      <c r="A13" t="inlineStr">
        <is>
          <t xml:space="preserve">Replace smoke alarm batteries</t>
        </is>
      </c>
      <c r="B13" t="inlineStr">
        <is>
          <t xml:space="preserve">Safety</t>
        </is>
      </c>
      <c r="C13" s="9">
        <v>12</v>
      </c>
      <c r="D13" s="5">
        <v>45969</v>
      </c>
      <c r="E13" s="5">
        <f>IF(D13="","",EDATE(D13,C13))</f>
        <v>46334</v>
      </c>
      <c r="F13" s="9">
        <f>IF(E13="","",E13-$B$2)</f>
        <v>6</v>
      </c>
      <c r="G13" t="str">
        <f>IF(E13="","",IF(F13&lt;0,"Overdue",IF(F13&lt;=$B$3,"Due soon","OK")))</f>
        <v>Due soon</v>
      </c>
      <c r="H13" s="3">
        <v>25</v>
      </c>
      <c r="I13" s="3">
        <f>IF(OR(A13="",C13&lt;=0),"",ROUND(H13*12/C13,2))</f>
        <v>25</v>
      </c>
    </row>
    <row r="14">
      <c r="A14" t="inlineStr">
        <is>
          <t xml:space="preserve">Check fire extinguisher gauge</t>
        </is>
      </c>
      <c r="B14" t="inlineStr">
        <is>
          <t xml:space="preserve">Safety</t>
        </is>
      </c>
      <c r="C14" s="9">
        <v>12</v>
      </c>
      <c r="D14" s="5">
        <v>46032</v>
      </c>
      <c r="E14" s="5">
        <f>IF(D14="","",EDATE(D14,C14))</f>
        <v>46397</v>
      </c>
      <c r="F14" s="9">
        <f>IF(E14="","",E14-$B$2)</f>
        <v>69</v>
      </c>
      <c r="G14" t="str">
        <f>IF(E14="","",IF(F14&lt;0,"Overdue",IF(F14&lt;=$B$3,"Due soon","OK")))</f>
        <v>OK</v>
      </c>
      <c r="H14" s="3">
        <v>0</v>
      </c>
      <c r="I14" s="3">
        <f>IF(OR(A14="",C14&lt;=0),"",ROUND(H14*12/C14,2))</f>
        <v>0</v>
      </c>
    </row>
    <row r="15">
      <c r="A15" t="inlineStr">
        <is>
          <t xml:space="preserve">Flush water heater</t>
        </is>
      </c>
      <c r="B15" t="inlineStr">
        <is>
          <t xml:space="preserve">Plumbing</t>
        </is>
      </c>
      <c r="C15" s="9">
        <v>12</v>
      </c>
      <c r="D15" s="5">
        <v>45992</v>
      </c>
      <c r="E15" s="5">
        <f>IF(D15="","",EDATE(D15,C15))</f>
        <v>46357</v>
      </c>
      <c r="F15" s="9">
        <f>IF(E15="","",E15-$B$2)</f>
        <v>29</v>
      </c>
      <c r="G15" t="str">
        <f>IF(E15="","",IF(F15&lt;0,"Overdue",IF(F15&lt;=$B$3,"Due soon","OK")))</f>
        <v>Due soon</v>
      </c>
      <c r="H15" s="3">
        <v>0</v>
      </c>
      <c r="I15" s="3">
        <f>IF(OR(A15="",C15&lt;=0),"",ROUND(H15*12/C15,2))</f>
        <v>0</v>
      </c>
    </row>
    <row r="16">
      <c r="A16" t="inlineStr">
        <is>
          <t xml:space="preserve">Shut off and drain outdoor faucets</t>
        </is>
      </c>
      <c r="B16" t="inlineStr">
        <is>
          <t xml:space="preserve">Plumbing</t>
        </is>
      </c>
      <c r="C16" s="9">
        <v>12</v>
      </c>
      <c r="D16" s="5">
        <v>45976</v>
      </c>
      <c r="E16" s="5">
        <f>IF(D16="","",EDATE(D16,C16))</f>
        <v>46341</v>
      </c>
      <c r="F16" s="9">
        <f>IF(E16="","",E16-$B$2)</f>
        <v>13</v>
      </c>
      <c r="G16" t="str">
        <f>IF(E16="","",IF(F16&lt;0,"Overdue",IF(F16&lt;=$B$3,"Due soon","OK")))</f>
        <v>Due soon</v>
      </c>
      <c r="H16" s="3">
        <v>0</v>
      </c>
      <c r="I16" s="3">
        <f>IF(OR(A16="",C16&lt;=0),"",ROUND(H16*12/C16,2))</f>
        <v>0</v>
      </c>
    </row>
    <row r="17">
      <c r="A17" t="inlineStr">
        <is>
          <t xml:space="preserve">Septic tank pumping (pro)</t>
        </is>
      </c>
      <c r="B17" t="inlineStr">
        <is>
          <t xml:space="preserve">Plumbing</t>
        </is>
      </c>
      <c r="C17" s="9">
        <v>36</v>
      </c>
      <c r="D17" s="5">
        <v>45516</v>
      </c>
      <c r="E17" s="5">
        <f>IF(D17="","",EDATE(D17,C17))</f>
        <v>46611</v>
      </c>
      <c r="F17" s="9">
        <f>IF(E17="","",E17-$B$2)</f>
        <v>283</v>
      </c>
      <c r="G17" t="str">
        <f>IF(E17="","",IF(F17&lt;0,"Overdue",IF(F17&lt;=$B$3,"Due soon","OK")))</f>
        <v>OK</v>
      </c>
      <c r="H17" s="3">
        <v>425</v>
      </c>
      <c r="I17" s="3">
        <f>IF(OR(A17="",C17&lt;=0),"",ROUND(H17*12/C17,2))</f>
        <v>141.67</v>
      </c>
    </row>
    <row r="18">
      <c r="A18" t="inlineStr">
        <is>
          <t xml:space="preserve">Clean dishwasher filter</t>
        </is>
      </c>
      <c r="B18" t="inlineStr">
        <is>
          <t xml:space="preserve">Kitchen</t>
        </is>
      </c>
      <c r="C18" s="9">
        <v>1</v>
      </c>
      <c r="D18" s="5">
        <v>46315</v>
      </c>
      <c r="E18" s="5">
        <f>IF(D18="","",EDATE(D18,C18))</f>
        <v>46346</v>
      </c>
      <c r="F18" s="9">
        <f>IF(E18="","",E18-$B$2)</f>
        <v>18</v>
      </c>
      <c r="G18" t="str">
        <f>IF(E18="","",IF(F18&lt;0,"Overdue",IF(F18&lt;=$B$3,"Due soon","OK")))</f>
        <v>Due soon</v>
      </c>
      <c r="H18" s="3">
        <v>0</v>
      </c>
      <c r="I18" s="3">
        <f>IF(OR(A18="",C18&lt;=0),"",ROUND(H18*12/C18,2))</f>
        <v>0</v>
      </c>
    </row>
    <row r="19">
      <c r="A19" t="inlineStr">
        <is>
          <t xml:space="preserve">Clean range hood filter</t>
        </is>
      </c>
      <c r="B19" t="inlineStr">
        <is>
          <t xml:space="preserve">Kitchen</t>
        </is>
      </c>
      <c r="C19" s="9">
        <v>3</v>
      </c>
      <c r="D19" s="5">
        <v>46266</v>
      </c>
      <c r="E19" s="5">
        <f>IF(D19="","",EDATE(D19,C19))</f>
        <v>46357</v>
      </c>
      <c r="F19" s="9">
        <f>IF(E19="","",E19-$B$2)</f>
        <v>29</v>
      </c>
      <c r="G19" t="str">
        <f>IF(E19="","",IF(F19&lt;0,"Overdue",IF(F19&lt;=$B$3,"Due soon","OK")))</f>
        <v>Due soon</v>
      </c>
      <c r="H19" s="3">
        <v>0</v>
      </c>
      <c r="I19" s="3">
        <f>IF(OR(A19="",C19&lt;=0),"",ROUND(H19*12/C19,2))</f>
        <v>0</v>
      </c>
    </row>
    <row r="20">
      <c r="A20" t="inlineStr">
        <is>
          <t xml:space="preserve">Vacuum refrigerator coils</t>
        </is>
      </c>
      <c r="B20" t="inlineStr">
        <is>
          <t xml:space="preserve">Kitchen</t>
        </is>
      </c>
      <c r="C20" s="9">
        <v>12</v>
      </c>
      <c r="D20" s="5">
        <v>46103</v>
      </c>
      <c r="E20" s="5">
        <f>IF(D20="","",EDATE(D20,C20))</f>
        <v>46468</v>
      </c>
      <c r="F20" s="9">
        <f>IF(E20="","",E20-$B$2)</f>
        <v>140</v>
      </c>
      <c r="G20" t="str">
        <f>IF(E20="","",IF(F20&lt;0,"Overdue",IF(F20&lt;=$B$3,"Due soon","OK")))</f>
        <v>OK</v>
      </c>
      <c r="H20" s="3">
        <v>0</v>
      </c>
      <c r="I20" s="3">
        <f>IF(OR(A20="",C20&lt;=0),"",ROUND(H20*12/C20,2))</f>
        <v>0</v>
      </c>
    </row>
    <row r="21">
      <c r="A21" t="inlineStr">
        <is>
          <t xml:space="preserve">Clean dryer vent duct (pro)</t>
        </is>
      </c>
      <c r="B21" t="inlineStr">
        <is>
          <t xml:space="preserve">Laundry</t>
        </is>
      </c>
      <c r="C21" s="9">
        <v>12</v>
      </c>
      <c r="D21" s="5">
        <v>46068</v>
      </c>
      <c r="E21" s="5">
        <f>IF(D21="","",EDATE(D21,C21))</f>
        <v>46433</v>
      </c>
      <c r="F21" s="9">
        <f>IF(E21="","",E21-$B$2)</f>
        <v>105</v>
      </c>
      <c r="G21" t="str">
        <f>IF(E21="","",IF(F21&lt;0,"Overdue",IF(F21&lt;=$B$3,"Due soon","OK")))</f>
        <v>OK</v>
      </c>
      <c r="H21" s="3">
        <v>110</v>
      </c>
      <c r="I21" s="3">
        <f>IF(OR(A21="",C21&lt;=0),"",ROUND(H21*12/C21,2))</f>
        <v>110</v>
      </c>
    </row>
    <row r="22">
      <c r="A22" t="inlineStr">
        <is>
          <t xml:space="preserve">Chimney sweep and inspection (pro)</t>
        </is>
      </c>
      <c r="B22" t="inlineStr">
        <is>
          <t xml:space="preserve">Interior</t>
        </is>
      </c>
      <c r="C22" s="9">
        <v>12</v>
      </c>
      <c r="D22" s="5">
        <v>45928</v>
      </c>
      <c r="E22" s="5">
        <f>IF(D22="","",EDATE(D22,C22))</f>
        <v>46293</v>
      </c>
      <c r="F22" s="9">
        <f>IF(E22="","",E22-$B$2)</f>
        <v>-35</v>
      </c>
      <c r="G22" t="str">
        <f>IF(E22="","",IF(F22&lt;0,"Overdue",IF(F22&lt;=$B$3,"Due soon","OK")))</f>
        <v>Overdue</v>
      </c>
      <c r="H22" s="3">
        <v>225</v>
      </c>
      <c r="I22" s="3">
        <f>IF(OR(A22="",C22&lt;=0),"",ROUND(H22*12/C22,2))</f>
        <v>225</v>
      </c>
    </row>
    <row r="23">
      <c r="A23" t="inlineStr">
        <is>
          <t xml:space="preserve">Re-caulk tub and shower</t>
        </is>
      </c>
      <c r="B23" t="inlineStr">
        <is>
          <t xml:space="preserve">Interior</t>
        </is>
      </c>
      <c r="C23" s="9">
        <v>24</v>
      </c>
      <c r="D23" s="5">
        <v>45725</v>
      </c>
      <c r="E23" s="5">
        <f>IF(D23="","",EDATE(D23,C23))</f>
        <v>46455</v>
      </c>
      <c r="F23" s="9">
        <f>IF(E23="","",E23-$B$2)</f>
        <v>127</v>
      </c>
      <c r="G23" t="str">
        <f>IF(E23="","",IF(F23&lt;0,"Overdue",IF(F23&lt;=$B$3,"Due soon","OK")))</f>
        <v>OK</v>
      </c>
      <c r="H23" s="3">
        <v>15</v>
      </c>
      <c r="I23" s="3">
        <f>IF(OR(A23="",C23&lt;=0),"",ROUND(H23*12/C23,2))</f>
        <v>7.5</v>
      </c>
    </row>
    <row r="24">
      <c r="A24" t="inlineStr">
        <is>
          <t xml:space="preserve">Lawn mower service</t>
        </is>
      </c>
      <c r="B24" t="inlineStr">
        <is>
          <t xml:space="preserve">Yard</t>
        </is>
      </c>
      <c r="C24" s="9">
        <v>12</v>
      </c>
      <c r="D24" s="5">
        <v>46111</v>
      </c>
      <c r="E24" s="5">
        <f>IF(D24="","",EDATE(D24,C24))</f>
        <v>46476</v>
      </c>
      <c r="F24" s="9">
        <f>IF(E24="","",E24-$B$2)</f>
        <v>148</v>
      </c>
      <c r="G24" t="str">
        <f>IF(E24="","",IF(F24&lt;0,"Overdue",IF(F24&lt;=$B$3,"Due soon","OK")))</f>
        <v>OK</v>
      </c>
      <c r="H24" s="3">
        <v>75</v>
      </c>
      <c r="I24" s="3">
        <f>IF(OR(A24="",C24&lt;=0),"",ROUND(H24*12/C24,2))</f>
        <v>75</v>
      </c>
    </row>
    <row r="25">
      <c r="E25" s="5" t="str">
        <f>IF(D25="","",EDATE(D25,C25))</f>
        <v/>
      </c>
      <c r="F25" s="9" t="str">
        <f>IF(E25="","",E25-$B$2)</f>
        <v/>
      </c>
      <c r="G25" t="str">
        <f>IF(E25="","",IF(F25&lt;0,"Overdue",IF(F25&lt;=$B$3,"Due soon","OK")))</f>
        <v/>
      </c>
      <c r="I25" s="3" t="str">
        <f>IF(OR(A25="",C25&lt;=0),"",ROUND(H25*12/C25,2))</f>
        <v/>
      </c>
    </row>
    <row r="26">
      <c r="E26" s="5" t="str">
        <f>IF(D26="","",EDATE(D26,C26))</f>
        <v/>
      </c>
      <c r="F26" s="9" t="str">
        <f>IF(E26="","",E26-$B$2)</f>
        <v/>
      </c>
      <c r="G26" t="str">
        <f>IF(E26="","",IF(F26&lt;0,"Overdue",IF(F26&lt;=$B$3,"Due soon","OK")))</f>
        <v/>
      </c>
      <c r="I26" s="3" t="str">
        <f>IF(OR(A26="",C26&lt;=0),"",ROUND(H26*12/C26,2))</f>
        <v/>
      </c>
    </row>
    <row r="28">
      <c r="A28" t="inlineStr">
        <is>
          <t xml:space="preserve">Tasks overdue</t>
        </is>
      </c>
      <c r="C28" s="9">
        <f>COUNTIF(G5:G26,"Overdue")</f>
        <v>4</v>
      </c>
    </row>
    <row r="29">
      <c r="A29" t="inlineStr">
        <is>
          <t xml:space="preserve">Tasks due soon</t>
        </is>
      </c>
      <c r="C29" s="9">
        <f>COUNTIF(G5:G26,"Due soon")</f>
        <v>6</v>
      </c>
    </row>
    <row r="30">
      <c r="A30" t="inlineStr">
        <is>
          <t xml:space="preserve">Cost of overdue and due-soon tasks</t>
        </is>
      </c>
      <c r="C30" s="3">
        <f>SUMIF(G5:G26,"Overdue",H5:H26)+SUMIF(G5:G26,"Due soon",H5:H26)</f>
        <v>428</v>
      </c>
    </row>
    <row r="31">
      <c r="A31" s="2" t="inlineStr">
        <is>
          <t xml:space="preserve">Yearly maintenance budget</t>
        </is>
      </c>
      <c r="C31" s="4">
        <f>SUM(I5:I26)</f>
        <v>1156.17</v>
      </c>
    </row>
    <row r="32">
      <c r="A32" t="inlineStr">
        <is>
          <t xml:space="preserve">Set aside per month</t>
        </is>
      </c>
      <c r="C32" s="3">
        <f>ROUND(C31/12,2)</f>
        <v>96.35</v>
      </c>
    </row>
    <row r="33">
      <c r="A33" t="inlineStr">
        <is>
          <t xml:space="preserve">Most urgent task</t>
        </is>
      </c>
      <c r="C33" s="9" t="str">
        <f>IFERROR(INDEX(A5:A26,MATCH(MIN(F5:F26),F5:F26,0)),"None")</f>
        <v>Chimney sweep and inspection (pro)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home maintenance schedule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