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Grant budget" sheetId="1" r:id="rId1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mmm d, yyyy"/>
    <numFmt numFmtId="166" formatCode="0.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workbookViewId="0"/>
  </sheetViews>
  <sheetFormatPr defaultRowHeight="15"/>
  <cols>
    <col min="1" max="1" width="30.7" customWidth="1"/>
    <col min="2" max="2" width="16.7" customWidth="1"/>
    <col min="3" max="3" width="12.7" customWidth="1"/>
    <col min="4" max="4" width="12.7" customWidth="1"/>
    <col min="5" max="5" width="12.7" customWidth="1"/>
    <col min="6" max="6" width="12.7" customWidth="1"/>
    <col min="7" max="7" width="14.7" customWidth="1"/>
    <col min="8" max="8" width="13.7" customWidth="1"/>
    <col min="9" max="9" width="9.7" customWidth="1"/>
    <col min="10" max="10" width="14.7" customWidth="1"/>
  </cols>
  <sheetData>
    <row r="1">
      <c r="A1" s="2" t="inlineStr">
        <is>
          <t xml:space="preserve">Grant budget vs actual</t>
        </is>
      </c>
    </row>
    <row r="2">
      <c r="A2" t="inlineStr">
        <is>
          <t xml:space="preserve">Grant</t>
        </is>
      </c>
      <c r="B2" s="3" t="inlineStr">
        <is>
          <t xml:space="preserve">Youth Literacy Program</t>
        </is>
      </c>
    </row>
    <row r="3">
      <c r="A3" t="inlineStr">
        <is>
          <t xml:space="preserve">Grant start</t>
        </is>
      </c>
      <c r="B3" s="5">
        <v>46023</v>
      </c>
    </row>
    <row r="4">
      <c r="A4" t="inlineStr">
        <is>
          <t xml:space="preserve">Grant end</t>
        </is>
      </c>
      <c r="B4" s="5">
        <v>46387</v>
      </c>
    </row>
    <row r="5">
      <c r="A5" t="inlineStr">
        <is>
          <t xml:space="preserve">Report through</t>
        </is>
      </c>
      <c r="B5" s="5">
        <v>46295</v>
      </c>
    </row>
    <row r="6">
      <c r="A6" s="2" t="inlineStr">
        <is>
          <t xml:space="preserve">Share of grant period elapsed</t>
        </is>
      </c>
      <c r="B6" s="14">
        <f>ROUND((B5-B3+1)/(B4-B3+1),3)</f>
        <v>0.748</v>
      </c>
    </row>
    <row r="7">
      <c r="A7" t="inlineStr">
        <is>
          <t xml:space="preserve">Pace tolerance (+/-)</t>
        </is>
      </c>
      <c r="B7" s="13">
        <v>0.1</v>
      </c>
    </row>
    <row r="9">
      <c r="A9" s="2" t="inlineStr">
        <is>
          <t xml:space="preserve">Budget line</t>
        </is>
      </c>
      <c r="B9" s="4" t="inlineStr">
        <is>
          <t xml:space="preserve">Approved budget</t>
        </is>
      </c>
      <c r="C9" s="4" t="inlineStr">
        <is>
          <t xml:space="preserve">Q1</t>
        </is>
      </c>
      <c r="D9" s="4" t="inlineStr">
        <is>
          <t xml:space="preserve">Q2</t>
        </is>
      </c>
      <c r="E9" s="4" t="inlineStr">
        <is>
          <t xml:space="preserve">Q3</t>
        </is>
      </c>
      <c r="F9" s="4" t="inlineStr">
        <is>
          <t xml:space="preserve">Q4</t>
        </is>
      </c>
      <c r="G9" s="4" t="inlineStr">
        <is>
          <t xml:space="preserve">Spent to date</t>
        </is>
      </c>
      <c r="H9" s="4" t="inlineStr">
        <is>
          <t xml:space="preserve">Remaining</t>
        </is>
      </c>
      <c r="I9" s="14" t="inlineStr">
        <is>
          <t xml:space="preserve">% spent</t>
        </is>
      </c>
      <c r="J9" s="2" t="inlineStr">
        <is>
          <t xml:space="preserve">Pace</t>
        </is>
      </c>
    </row>
    <row r="10">
      <c r="A10" t="inlineStr">
        <is>
          <t xml:space="preserve">Personnel</t>
        </is>
      </c>
      <c r="B10" s="3">
        <v>42000</v>
      </c>
      <c r="C10" s="3">
        <v>10500</v>
      </c>
      <c r="D10" s="3">
        <v>10500</v>
      </c>
      <c r="E10" s="3">
        <v>10200</v>
      </c>
      <c r="G10" s="3">
        <f>SUM(C10:F10)</f>
        <v>31200</v>
      </c>
      <c r="H10" s="3">
        <f>B10-G10</f>
        <v>10800</v>
      </c>
      <c r="I10" s="13">
        <f>IF(B10&gt;0,ROUND(G10/B10,3),0)</f>
        <v>0.743</v>
      </c>
      <c r="J10" t="str">
        <f>IF(I10&gt;$B$6+$B$7,"Ahead of pace",IF(I10&lt;$B$6-$B$7,"Behind pace","On pace"))</f>
        <v>On pace</v>
      </c>
    </row>
    <row r="11">
      <c r="A11" t="inlineStr">
        <is>
          <t xml:space="preserve">Fringe benefits</t>
        </is>
      </c>
      <c r="B11" s="3">
        <v>8400</v>
      </c>
      <c r="C11" s="3">
        <v>2100</v>
      </c>
      <c r="D11" s="3">
        <v>2100</v>
      </c>
      <c r="E11" s="3">
        <v>2040</v>
      </c>
      <c r="G11" s="3">
        <f>SUM(C11:F11)</f>
        <v>6240</v>
      </c>
      <c r="H11" s="3">
        <f>B11-G11</f>
        <v>2160</v>
      </c>
      <c r="I11" s="13">
        <f>IF(B11&gt;0,ROUND(G11/B11,3),0)</f>
        <v>0.743</v>
      </c>
      <c r="J11" t="str">
        <f>IF(I11&gt;$B$6+$B$7,"Ahead of pace",IF(I11&lt;$B$6-$B$7,"Behind pace","On pace"))</f>
        <v>On pace</v>
      </c>
    </row>
    <row r="12">
      <c r="A12" t="inlineStr">
        <is>
          <t xml:space="preserve">Program supplies</t>
        </is>
      </c>
      <c r="B12" s="3">
        <v>6500</v>
      </c>
      <c r="C12" s="3">
        <v>900</v>
      </c>
      <c r="D12" s="3">
        <v>2300</v>
      </c>
      <c r="E12" s="3">
        <v>1450</v>
      </c>
      <c r="G12" s="3">
        <f>SUM(C12:F12)</f>
        <v>4650</v>
      </c>
      <c r="H12" s="3">
        <f>B12-G12</f>
        <v>1850</v>
      </c>
      <c r="I12" s="13">
        <f>IF(B12&gt;0,ROUND(G12/B12,3),0)</f>
        <v>0.715</v>
      </c>
      <c r="J12" t="str">
        <f>IF(I12&gt;$B$6+$B$7,"Ahead of pace",IF(I12&lt;$B$6-$B$7,"Behind pace","On pace"))</f>
        <v>On pace</v>
      </c>
    </row>
    <row r="13">
      <c r="A13" t="inlineStr">
        <is>
          <t xml:space="preserve">Books for participants</t>
        </is>
      </c>
      <c r="B13" s="3">
        <v>9000</v>
      </c>
      <c r="C13" s="3">
        <v>0</v>
      </c>
      <c r="D13" s="3">
        <v>1200</v>
      </c>
      <c r="E13" s="3">
        <v>6700</v>
      </c>
      <c r="G13" s="3">
        <f>SUM(C13:F13)</f>
        <v>7900</v>
      </c>
      <c r="H13" s="3">
        <f>B13-G13</f>
        <v>1100</v>
      </c>
      <c r="I13" s="13">
        <f>IF(B13&gt;0,ROUND(G13/B13,3),0)</f>
        <v>0.878</v>
      </c>
      <c r="J13" t="str">
        <f>IF(I13&gt;$B$6+$B$7,"Ahead of pace",IF(I13&lt;$B$6-$B$7,"Behind pace","On pace"))</f>
        <v>Ahead of pace</v>
      </c>
    </row>
    <row r="14">
      <c r="A14" t="inlineStr">
        <is>
          <t xml:space="preserve">Travel</t>
        </is>
      </c>
      <c r="B14" s="3">
        <v>2400</v>
      </c>
      <c r="C14" s="3">
        <v>150</v>
      </c>
      <c r="D14" s="3">
        <v>300</v>
      </c>
      <c r="E14" s="3">
        <v>200</v>
      </c>
      <c r="G14" s="3">
        <f>SUM(C14:F14)</f>
        <v>650</v>
      </c>
      <c r="H14" s="3">
        <f>B14-G14</f>
        <v>1750</v>
      </c>
      <c r="I14" s="13">
        <f>IF(B14&gt;0,ROUND(G14/B14,3),0)</f>
        <v>0.271</v>
      </c>
      <c r="J14" t="str">
        <f>IF(I14&gt;$B$6+$B$7,"Ahead of pace",IF(I14&lt;$B$6-$B$7,"Behind pace","On pace"))</f>
        <v>Behind pace</v>
      </c>
    </row>
    <row r="15">
      <c r="A15" t="inlineStr">
        <is>
          <t xml:space="preserve">Evaluation consultant</t>
        </is>
      </c>
      <c r="B15" s="3">
        <v>5000</v>
      </c>
      <c r="C15" s="3">
        <v>0</v>
      </c>
      <c r="D15" s="3">
        <v>0</v>
      </c>
      <c r="E15" s="3">
        <v>2500</v>
      </c>
      <c r="G15" s="3">
        <f>SUM(C15:F15)</f>
        <v>2500</v>
      </c>
      <c r="H15" s="3">
        <f>B15-G15</f>
        <v>2500</v>
      </c>
      <c r="I15" s="13">
        <f>IF(B15&gt;0,ROUND(G15/B15,3),0)</f>
        <v>0.5</v>
      </c>
      <c r="J15" t="str">
        <f>IF(I15&gt;$B$6+$B$7,"Ahead of pace",IF(I15&lt;$B$6-$B$7,"Behind pace","On pace"))</f>
        <v>Behind pace</v>
      </c>
    </row>
    <row r="16">
      <c r="A16" t="inlineStr">
        <is>
          <t xml:space="preserve">Indirect costs</t>
        </is>
      </c>
      <c r="B16" s="3">
        <v>7000</v>
      </c>
      <c r="C16" s="3">
        <v>1700</v>
      </c>
      <c r="D16" s="3">
        <v>1750</v>
      </c>
      <c r="E16" s="3">
        <v>1800</v>
      </c>
      <c r="G16" s="3">
        <f>SUM(C16:F16)</f>
        <v>5250</v>
      </c>
      <c r="H16" s="3">
        <f>B16-G16</f>
        <v>1750</v>
      </c>
      <c r="I16" s="13">
        <f>IF(B16&gt;0,ROUND(G16/B16,3),0)</f>
        <v>0.75</v>
      </c>
      <c r="J16" t="str">
        <f>IF(I16&gt;$B$6+$B$7,"Ahead of pace",IF(I16&lt;$B$6-$B$7,"Behind pace","On pace"))</f>
        <v>On pace</v>
      </c>
    </row>
    <row r="17">
      <c r="A17" s="2" t="inlineStr">
        <is>
          <t xml:space="preserve">Total</t>
        </is>
      </c>
      <c r="B17" s="4">
        <f>SUM(B10:B16)</f>
        <v>80300</v>
      </c>
      <c r="C17" s="4">
        <f>SUM(C10:C16)</f>
        <v>15350</v>
      </c>
      <c r="D17" s="4">
        <f>SUM(D10:D16)</f>
        <v>18150</v>
      </c>
      <c r="E17" s="4">
        <f>SUM(E10:E16)</f>
        <v>24890</v>
      </c>
      <c r="F17" s="4">
        <f>SUM(F10:F16)</f>
        <v>0</v>
      </c>
      <c r="G17" s="4">
        <f>SUM(G10:G16)</f>
        <v>58390</v>
      </c>
      <c r="H17" s="4">
        <f>SUM(H10:H16)</f>
        <v>21910</v>
      </c>
      <c r="I17" s="14">
        <f>IF(B17&gt;0,ROUND(G17/B17,3),0)</f>
        <v>0.727</v>
      </c>
      <c r="J17" s="2" t="str">
        <f>IF(I17&gt;$B$6+$B$7,"Ahead of pace",IF(I17&lt;$B$6-$B$7,"Behind pace","On pace"))</f>
        <v>On pace</v>
      </c>
    </row>
    <row r="19">
      <c r="A19" t="inlineStr">
        <is>
          <t xml:space="preserve">Lines off pace</t>
        </is>
      </c>
      <c r="B19" s="9">
        <f>COUNTIF(J10:J16,"&lt;&gt;On pace")</f>
        <v>3</v>
      </c>
    </row>
    <row r="20">
      <c r="A20" t="inlineStr">
        <is>
          <t xml:space="preserve">Which lines</t>
        </is>
      </c>
      <c r="B20" s="3" t="str">
        <f>IFERROR(_xlfn.TEXTJOIN(", ",TRUE,_xlfn.FILTER(A10:A16,J10:J16&lt;&gt;"On pace")),"None")</f>
        <v>Books for participants, Travel, Evaluation consultant</v>
      </c>
    </row>
    <row r="21">
      <c r="A21" t="inlineStr">
        <is>
          <t xml:space="preserve">Left to spend per remaining quarter</t>
        </is>
      </c>
      <c r="B21" s="3">
        <f>IF(COUNTIF(C17:F17,"&gt;0")&gt;=4,0,ROUND(H17/(4-COUNTIF(C17:F17,"&gt;0")),0))</f>
        <v>21910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Free Excel grant budget vs actual template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