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gg log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34.7" customWidth="1"/>
    <col min="2" max="2" width="14.7" customWidth="1"/>
    <col min="3" max="3" width="15.7" customWidth="1"/>
    <col min="4" max="4" width="12.7" customWidth="1"/>
    <col min="5" max="5" width="10.7" customWidth="1"/>
    <col min="6" max="6" width="10.7" customWidth="1"/>
    <col min="7" max="7" width="10.7" customWidth="1"/>
    <col min="8" max="8" width="11.7" customWidth="1"/>
  </cols>
  <sheetData>
    <row r="1">
      <c r="A1" s="6" t="inlineStr">
        <is>
          <t xml:space="preserve">Egg production log</t>
        </is>
      </c>
    </row>
    <row r="2">
      <c r="A2" s="5" t="inlineStr">
        <is>
          <t xml:space="preserve">Flock</t>
        </is>
      </c>
      <c r="B2" s="9" t="inlineStr">
        <is>
          <t xml:space="preserve">Layers, barn 1</t>
        </is>
      </c>
    </row>
    <row r="3">
      <c r="A3" s="5" t="inlineStr">
        <is>
          <t xml:space="preserve">Feed cost per lb</t>
        </is>
      </c>
      <c r="B3" s="3">
        <v>0.24</v>
      </c>
    </row>
    <row r="4">
      <c r="A4" s="5" t="inlineStr">
        <is>
          <t xml:space="preserve">Price per dozen</t>
        </is>
      </c>
      <c r="B4" s="3">
        <v>6</v>
      </c>
    </row>
    <row r="6">
      <c r="A6" s="6" t="inlineStr">
        <is>
          <t xml:space="preserve">Date</t>
        </is>
      </c>
      <c r="B6" s="10" t="inlineStr">
        <is>
          <t xml:space="preserve">Hens</t>
        </is>
      </c>
      <c r="C6" s="10" t="inlineStr">
        <is>
          <t xml:space="preserve">Eggs collected</t>
        </is>
      </c>
      <c r="D6" s="10" t="inlineStr">
        <is>
          <t xml:space="preserve">Unsellable</t>
        </is>
      </c>
      <c r="E6" s="10" t="inlineStr">
        <is>
          <t xml:space="preserve">Sellable</t>
        </is>
      </c>
      <c r="F6" s="14" t="inlineStr">
        <is>
          <t xml:space="preserve">Lay rate</t>
        </is>
      </c>
      <c r="G6" s="8" t="inlineStr">
        <is>
          <t xml:space="preserve">Dozens</t>
        </is>
      </c>
      <c r="H6" s="8" t="inlineStr">
        <is>
          <t xml:space="preserve">Feed (lb)</t>
        </is>
      </c>
    </row>
    <row r="7">
      <c r="A7" s="5">
        <v>46314</v>
      </c>
      <c r="B7" s="9">
        <v>48</v>
      </c>
      <c r="C7" s="9">
        <v>38</v>
      </c>
      <c r="D7" s="9">
        <v>2</v>
      </c>
      <c r="E7" s="9">
        <f>C7-D7</f>
        <v>36</v>
      </c>
      <c r="F7" s="13">
        <f>IF(B7&gt;0,C7/B7,0)</f>
        <v>0.791666666666667</v>
      </c>
      <c r="G7" s="7">
        <f>E7/12</f>
        <v>3</v>
      </c>
      <c r="H7" s="7">
        <v>12.5</v>
      </c>
    </row>
    <row r="8">
      <c r="A8" s="5">
        <f>A7+1</f>
        <v>46315</v>
      </c>
      <c r="B8" s="9">
        <v>48</v>
      </c>
      <c r="C8" s="9">
        <v>40</v>
      </c>
      <c r="D8" s="9">
        <v>1</v>
      </c>
      <c r="E8" s="9">
        <f>C8-D8</f>
        <v>39</v>
      </c>
      <c r="F8" s="13">
        <f>IF(B8&gt;0,C8/B8,0)</f>
        <v>0.833333333333333</v>
      </c>
      <c r="G8" s="7">
        <f>E8/12</f>
        <v>3.25</v>
      </c>
      <c r="H8" s="7">
        <v>12</v>
      </c>
    </row>
    <row r="9">
      <c r="A9" s="5">
        <f>A8+1</f>
        <v>46316</v>
      </c>
      <c r="B9" s="9">
        <v>48</v>
      </c>
      <c r="C9" s="9">
        <v>36</v>
      </c>
      <c r="D9" s="9">
        <v>3</v>
      </c>
      <c r="E9" s="9">
        <f>C9-D9</f>
        <v>33</v>
      </c>
      <c r="F9" s="13">
        <f>IF(B9&gt;0,C9/B9,0)</f>
        <v>0.75</v>
      </c>
      <c r="G9" s="7">
        <f>E9/12</f>
        <v>2.75</v>
      </c>
      <c r="H9" s="7">
        <v>12.5</v>
      </c>
    </row>
    <row r="10">
      <c r="A10" s="5">
        <f>A9+1</f>
        <v>46317</v>
      </c>
      <c r="B10" s="9">
        <v>48</v>
      </c>
      <c r="C10" s="9">
        <v>41</v>
      </c>
      <c r="D10" s="9">
        <v>1</v>
      </c>
      <c r="E10" s="9">
        <f>C10-D10</f>
        <v>40</v>
      </c>
      <c r="F10" s="13">
        <f>IF(B10&gt;0,C10/B10,0)</f>
        <v>0.854166666666667</v>
      </c>
      <c r="G10" s="7">
        <f>E10/12</f>
        <v>3.33333333333333</v>
      </c>
      <c r="H10" s="7">
        <v>12.5</v>
      </c>
    </row>
    <row r="11">
      <c r="A11" s="5">
        <f>A10+1</f>
        <v>46318</v>
      </c>
      <c r="B11" s="9">
        <v>48</v>
      </c>
      <c r="C11" s="9">
        <v>39</v>
      </c>
      <c r="D11" s="9">
        <v>2</v>
      </c>
      <c r="E11" s="9">
        <f>C11-D11</f>
        <v>37</v>
      </c>
      <c r="F11" s="13">
        <f>IF(B11&gt;0,C11/B11,0)</f>
        <v>0.8125</v>
      </c>
      <c r="G11" s="7">
        <f>E11/12</f>
        <v>3.08333333333333</v>
      </c>
      <c r="H11" s="7">
        <v>12</v>
      </c>
    </row>
    <row r="12">
      <c r="A12" s="5">
        <f>A11+1</f>
        <v>46319</v>
      </c>
      <c r="B12" s="9">
        <v>48</v>
      </c>
      <c r="C12" s="9">
        <v>37</v>
      </c>
      <c r="D12" s="9">
        <v>1</v>
      </c>
      <c r="E12" s="9">
        <f>C12-D12</f>
        <v>36</v>
      </c>
      <c r="F12" s="13">
        <f>IF(B12&gt;0,C12/B12,0)</f>
        <v>0.770833333333333</v>
      </c>
      <c r="G12" s="7">
        <f>E12/12</f>
        <v>3</v>
      </c>
      <c r="H12" s="7">
        <v>12.5</v>
      </c>
    </row>
    <row r="13">
      <c r="A13" s="5">
        <f>A12+1</f>
        <v>46320</v>
      </c>
      <c r="B13" s="9">
        <v>48</v>
      </c>
      <c r="C13" s="9">
        <v>42</v>
      </c>
      <c r="D13" s="9">
        <v>2</v>
      </c>
      <c r="E13" s="9">
        <f>C13-D13</f>
        <v>40</v>
      </c>
      <c r="F13" s="13">
        <f>IF(B13&gt;0,C13/B13,0)</f>
        <v>0.875</v>
      </c>
      <c r="G13" s="7">
        <f>E13/12</f>
        <v>3.33333333333333</v>
      </c>
      <c r="H13" s="7">
        <v>12.5</v>
      </c>
    </row>
    <row r="14">
      <c r="A14" s="5">
        <f>A13+1</f>
        <v>46321</v>
      </c>
      <c r="B14" s="9">
        <v>48</v>
      </c>
      <c r="C14" s="9">
        <v>35</v>
      </c>
      <c r="D14" s="9">
        <v>2</v>
      </c>
      <c r="E14" s="9">
        <f>C14-D14</f>
        <v>33</v>
      </c>
      <c r="F14" s="13">
        <f>IF(B14&gt;0,C14/B14,0)</f>
        <v>0.729166666666667</v>
      </c>
      <c r="G14" s="7">
        <f>E14/12</f>
        <v>2.75</v>
      </c>
      <c r="H14" s="7">
        <v>12</v>
      </c>
    </row>
    <row r="15">
      <c r="A15" s="5">
        <f>A14+1</f>
        <v>46322</v>
      </c>
      <c r="B15" s="9">
        <v>47</v>
      </c>
      <c r="C15" s="9">
        <v>38</v>
      </c>
      <c r="D15" s="9">
        <v>1</v>
      </c>
      <c r="E15" s="9">
        <f>C15-D15</f>
        <v>37</v>
      </c>
      <c r="F15" s="13">
        <f>IF(B15&gt;0,C15/B15,0)</f>
        <v>0.808510638297872</v>
      </c>
      <c r="G15" s="7">
        <f>E15/12</f>
        <v>3.08333333333333</v>
      </c>
      <c r="H15" s="7">
        <v>12</v>
      </c>
    </row>
    <row r="16">
      <c r="A16" s="5">
        <f>A15+1</f>
        <v>46323</v>
      </c>
      <c r="B16" s="9">
        <v>47</v>
      </c>
      <c r="C16" s="9">
        <v>36</v>
      </c>
      <c r="D16" s="9">
        <v>3</v>
      </c>
      <c r="E16" s="9">
        <f>C16-D16</f>
        <v>33</v>
      </c>
      <c r="F16" s="13">
        <f>IF(B16&gt;0,C16/B16,0)</f>
        <v>0.765957446808511</v>
      </c>
      <c r="G16" s="7">
        <f>E16/12</f>
        <v>2.75</v>
      </c>
      <c r="H16" s="7">
        <v>12</v>
      </c>
    </row>
    <row r="17">
      <c r="A17" s="5">
        <f>A16+1</f>
        <v>46324</v>
      </c>
      <c r="B17" s="9">
        <v>47</v>
      </c>
      <c r="C17" s="9">
        <v>39</v>
      </c>
      <c r="D17" s="9">
        <v>1</v>
      </c>
      <c r="E17" s="9">
        <f>C17-D17</f>
        <v>38</v>
      </c>
      <c r="F17" s="13">
        <f>IF(B17&gt;0,C17/B17,0)</f>
        <v>0.829787234042553</v>
      </c>
      <c r="G17" s="7">
        <f>E17/12</f>
        <v>3.16666666666667</v>
      </c>
      <c r="H17" s="7">
        <v>11.5</v>
      </c>
    </row>
    <row r="18">
      <c r="A18" s="5">
        <f>A17+1</f>
        <v>46325</v>
      </c>
      <c r="B18" s="9">
        <v>47</v>
      </c>
      <c r="C18" s="9">
        <v>40</v>
      </c>
      <c r="D18" s="9">
        <v>2</v>
      </c>
      <c r="E18" s="9">
        <f>C18-D18</f>
        <v>38</v>
      </c>
      <c r="F18" s="13">
        <f>IF(B18&gt;0,C18/B18,0)</f>
        <v>0.851063829787234</v>
      </c>
      <c r="G18" s="7">
        <f>E18/12</f>
        <v>3.16666666666667</v>
      </c>
      <c r="H18" s="7">
        <v>12</v>
      </c>
    </row>
    <row r="19">
      <c r="A19" s="5">
        <f>A18+1</f>
        <v>46326</v>
      </c>
      <c r="B19" s="9">
        <v>47</v>
      </c>
      <c r="C19" s="9">
        <v>37</v>
      </c>
      <c r="D19" s="9">
        <v>1</v>
      </c>
      <c r="E19" s="9">
        <f>C19-D19</f>
        <v>36</v>
      </c>
      <c r="F19" s="13">
        <f>IF(B19&gt;0,C19/B19,0)</f>
        <v>0.787234042553192</v>
      </c>
      <c r="G19" s="7">
        <f>E19/12</f>
        <v>3</v>
      </c>
      <c r="H19" s="7">
        <v>12</v>
      </c>
    </row>
    <row r="20">
      <c r="A20" s="5">
        <f>A19+1</f>
        <v>46327</v>
      </c>
      <c r="B20" s="9">
        <v>47</v>
      </c>
      <c r="C20" s="9">
        <v>34</v>
      </c>
      <c r="D20" s="9">
        <v>2</v>
      </c>
      <c r="E20" s="9">
        <f>C20-D20</f>
        <v>32</v>
      </c>
      <c r="F20" s="13">
        <f>IF(B20&gt;0,C20/B20,0)</f>
        <v>0.723404255319149</v>
      </c>
      <c r="G20" s="7">
        <f>E20/12</f>
        <v>2.66666666666667</v>
      </c>
      <c r="H20" s="7">
        <v>11.5</v>
      </c>
    </row>
    <row r="21">
      <c r="A21" s="6" t="inlineStr">
        <is>
          <t xml:space="preserve">Total</t>
        </is>
      </c>
      <c r="B21" s="10">
        <f>SUM(B7:B20)</f>
        <v>666</v>
      </c>
      <c r="C21" s="10">
        <f>SUM(C7:C20)</f>
        <v>532</v>
      </c>
      <c r="D21" s="10">
        <f>SUM(D7:D20)</f>
        <v>24</v>
      </c>
      <c r="E21" s="10">
        <f>SUM(E7:E20)</f>
        <v>508</v>
      </c>
      <c r="F21" s="14">
        <f>IF(B21&gt;0,C21/B21,0)</f>
        <v>0.798798798798799</v>
      </c>
      <c r="G21" s="8">
        <f>E21/12</f>
        <v>42.3333333333333</v>
      </c>
      <c r="H21" s="8">
        <f>SUM(H7:H20)</f>
        <v>169.5</v>
      </c>
    </row>
    <row r="23">
      <c r="A23" s="5" t="inlineStr">
        <is>
          <t xml:space="preserve">Whole dozens to sell</t>
        </is>
      </c>
      <c r="B23" s="9">
        <f>INT(E21/12)</f>
        <v>42</v>
      </c>
    </row>
    <row r="24">
      <c r="A24" s="5" t="inlineStr">
        <is>
          <t xml:space="preserve">Eggs left over</t>
        </is>
      </c>
      <c r="B24" s="9">
        <f>MOD(E21,12)</f>
        <v>4</v>
      </c>
    </row>
    <row r="25">
      <c r="A25" s="5" t="inlineStr">
        <is>
          <t xml:space="preserve">Unsellable share</t>
        </is>
      </c>
      <c r="B25" s="13">
        <f>IF(C21&gt;0,D21/C21,0)</f>
        <v>0.0451127819548872</v>
      </c>
    </row>
    <row r="26">
      <c r="A26" s="5" t="inlineStr">
        <is>
          <t xml:space="preserve">Feed cost</t>
        </is>
      </c>
      <c r="B26" s="3">
        <f>ROUND(H21*B3,2)</f>
        <v>40.68</v>
      </c>
    </row>
    <row r="27">
      <c r="A27" s="5" t="inlineStr">
        <is>
          <t xml:space="preserve">Feed cost per sellable dozen</t>
        </is>
      </c>
      <c r="B27" s="3">
        <f>IF(E21&gt;0,ROUND(B26/(E21/12),2),0)</f>
        <v>0.96</v>
      </c>
    </row>
    <row r="28">
      <c r="A28" s="5" t="inlineStr">
        <is>
          <t xml:space="preserve">Egg sales at your price</t>
        </is>
      </c>
      <c r="B28" s="3">
        <f>B23*B4</f>
        <v>252</v>
      </c>
    </row>
    <row r="29">
      <c r="A29" s="5" t="inlineStr">
        <is>
          <t xml:space="preserve">Lay rate change, week 2 vs week 1</t>
        </is>
      </c>
      <c r="B29" s="15">
        <f>SUM(C14:C20)/SUM(B14:B20)-SUM(C7:C13)/SUM(B7:B13)</f>
        <v>-0.0276515151515152</v>
      </c>
    </row>
    <row r="30">
      <c r="A30" s="5" t="inlineStr">
        <is>
          <t xml:space="preserve">Best day</t>
        </is>
      </c>
      <c r="B30" s="5">
        <f>INDEX(A7:A20,MATCH(MAX(C7:C20),C7:C20,0))</f>
        <v>46320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egg production log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