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ayoff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workbookViewId="0"/>
  </sheetViews>
  <sheetFormatPr defaultRowHeight="15"/>
  <cols>
    <col min="1" max="1" width="30.7" customWidth="1"/>
    <col min="2" max="2" width="20.7" customWidth="1"/>
    <col min="3" max="3" width="20.7" customWidth="1"/>
    <col min="4" max="4" width="20.7" customWidth="1"/>
    <col min="5" max="5" width="20.7" customWidth="1"/>
  </cols>
  <sheetData>
    <row r="1">
      <c r="A1" s="10" t="inlineStr">
        <is>
          <t xml:space="preserve">Debt payoff calculator</t>
        </is>
      </c>
    </row>
    <row r="2">
      <c r="A2" s="9" t="inlineStr">
        <is>
          <t xml:space="preserve">Balance today</t>
        </is>
      </c>
      <c r="B2" s="3">
        <v>4800</v>
      </c>
    </row>
    <row r="3">
      <c r="A3" s="9" t="inlineStr">
        <is>
          <t xml:space="preserve">APR (from your statement)</t>
        </is>
      </c>
      <c r="B3" s="15">
        <v>0.229</v>
      </c>
    </row>
    <row r="4">
      <c r="A4" s="9" t="inlineStr">
        <is>
          <t xml:space="preserve">Minimum payment</t>
        </is>
      </c>
      <c r="B4" s="3">
        <v>144</v>
      </c>
    </row>
    <row r="5">
      <c r="A5" s="9" t="inlineStr">
        <is>
          <t xml:space="preserve">Extra you can add each month</t>
        </is>
      </c>
      <c r="B5" s="3">
        <v>100</v>
      </c>
    </row>
    <row r="6">
      <c r="A6" s="9" t="inlineStr">
        <is>
          <t xml:space="preserve">Payment with extra</t>
        </is>
      </c>
      <c r="B6" s="3">
        <f>B4+B5</f>
        <v>244</v>
      </c>
    </row>
    <row r="7">
      <c r="A7" s="9" t="inlineStr">
        <is>
          <t xml:space="preserve">Check</t>
        </is>
      </c>
      <c r="B7" s="3" t="str">
        <f>IF(B4&lt;=ROUND(B2*B3/12,2),"Minimum does not cover the interest","OK")</f>
        <v>OK</v>
      </c>
    </row>
    <row r="9">
      <c r="B9" s="4" t="inlineStr">
        <is>
          <t xml:space="preserve">Minimum only</t>
        </is>
      </c>
      <c r="C9" s="4" t="inlineStr">
        <is>
          <t xml:space="preserve">With extra</t>
        </is>
      </c>
    </row>
    <row r="10">
      <c r="A10" s="10" t="inlineStr">
        <is>
          <t xml:space="preserve">Months to pay off</t>
        </is>
      </c>
      <c r="B10" s="9">
        <f>IF(C73&gt;0,"Over 60",COUNTIF(C14:C73,"&gt;0")+1)</f>
        <v>54</v>
      </c>
      <c r="C10" s="9">
        <f>IF(E73&gt;0,"Over 60",COUNTIF(E14:E73,"&gt;0")+1)</f>
        <v>25</v>
      </c>
    </row>
    <row r="11">
      <c r="A11" s="10" t="inlineStr">
        <is>
          <t xml:space="preserve">Total interest</t>
        </is>
      </c>
      <c r="B11" s="3">
        <f>SUM(B14:B73)</f>
        <v>2901.05</v>
      </c>
      <c r="C11" s="3">
        <f>SUM(D14:D73)</f>
        <v>1275.34</v>
      </c>
    </row>
    <row r="12">
      <c r="A12" s="10" t="inlineStr">
        <is>
          <t xml:space="preserve">Interest saved by paying extra</t>
        </is>
      </c>
      <c r="C12" s="3">
        <f>B11-C11</f>
        <v>1625.71</v>
      </c>
    </row>
    <row r="13">
      <c r="A13" s="10" t="inlineStr">
        <is>
          <t xml:space="preserve">Month</t>
        </is>
      </c>
      <c r="B13" s="4" t="inlineStr">
        <is>
          <t xml:space="preserve">Interest (minimum)</t>
        </is>
      </c>
      <c r="C13" s="4" t="inlineStr">
        <is>
          <t xml:space="preserve">Balance (minimum)</t>
        </is>
      </c>
      <c r="D13" s="4" t="inlineStr">
        <is>
          <t xml:space="preserve">Interest (with extra)</t>
        </is>
      </c>
      <c r="E13" s="4" t="inlineStr">
        <is>
          <t xml:space="preserve">Balance (with extra)</t>
        </is>
      </c>
    </row>
    <row r="14">
      <c r="A14" s="9">
        <v>1</v>
      </c>
      <c r="B14" s="3">
        <f>IF($B$2&lt;=0,0,ROUND($B$2*$B$3/12,2))</f>
        <v>91.6</v>
      </c>
      <c r="C14" s="3">
        <f>MAX(0,$B$2+B14-$B$4)</f>
        <v>4747.6</v>
      </c>
      <c r="D14" s="3">
        <f>IF($B$2&lt;=0,0,ROUND($B$2*$B$3/12,2))</f>
        <v>91.6</v>
      </c>
      <c r="E14" s="3">
        <f>MAX(0,$B$2+D14-$B$6)</f>
        <v>4647.6</v>
      </c>
    </row>
    <row r="15">
      <c r="A15" s="9">
        <v>2</v>
      </c>
      <c r="B15" s="3">
        <f>IF(C14&lt;=0,0,ROUND(C14*$B$3/12,2))</f>
        <v>90.6</v>
      </c>
      <c r="C15" s="3">
        <f>MAX(0,C14+B15-$B$4)</f>
        <v>4694.2</v>
      </c>
      <c r="D15" s="3">
        <f>IF(E14&lt;=0,0,ROUND(E14*$B$3/12,2))</f>
        <v>88.69</v>
      </c>
      <c r="E15" s="3">
        <f>MAX(0,E14+D15-$B$6)</f>
        <v>4492.29</v>
      </c>
    </row>
    <row r="16">
      <c r="A16" s="9">
        <v>3</v>
      </c>
      <c r="B16" s="3">
        <f>IF(C15&lt;=0,0,ROUND(C15*$B$3/12,2))</f>
        <v>89.58</v>
      </c>
      <c r="C16" s="3">
        <f>MAX(0,C15+B16-$B$4)</f>
        <v>4639.78</v>
      </c>
      <c r="D16" s="3">
        <f>IF(E15&lt;=0,0,ROUND(E15*$B$3/12,2))</f>
        <v>85.73</v>
      </c>
      <c r="E16" s="3">
        <f>MAX(0,E15+D16-$B$6)</f>
        <v>4334.02</v>
      </c>
    </row>
    <row r="17">
      <c r="A17" s="9">
        <v>4</v>
      </c>
      <c r="B17" s="3">
        <f>IF(C16&lt;=0,0,ROUND(C16*$B$3/12,2))</f>
        <v>88.54</v>
      </c>
      <c r="C17" s="3">
        <f>MAX(0,C16+B17-$B$4)</f>
        <v>4584.32</v>
      </c>
      <c r="D17" s="3">
        <f>IF(E16&lt;=0,0,ROUND(E16*$B$3/12,2))</f>
        <v>82.71</v>
      </c>
      <c r="E17" s="3">
        <f>MAX(0,E16+D17-$B$6)</f>
        <v>4172.73</v>
      </c>
    </row>
    <row r="18">
      <c r="A18" s="9">
        <v>5</v>
      </c>
      <c r="B18" s="3">
        <f>IF(C17&lt;=0,0,ROUND(C17*$B$3/12,2))</f>
        <v>87.48</v>
      </c>
      <c r="C18" s="3">
        <f>MAX(0,C17+B18-$B$4)</f>
        <v>4527.8</v>
      </c>
      <c r="D18" s="3">
        <f>IF(E17&lt;=0,0,ROUND(E17*$B$3/12,2))</f>
        <v>79.63</v>
      </c>
      <c r="E18" s="3">
        <f>MAX(0,E17+D18-$B$6)</f>
        <v>4008.36</v>
      </c>
    </row>
    <row r="19">
      <c r="A19" s="9">
        <v>6</v>
      </c>
      <c r="B19" s="3">
        <f>IF(C18&lt;=0,0,ROUND(C18*$B$3/12,2))</f>
        <v>86.41</v>
      </c>
      <c r="C19" s="3">
        <f>MAX(0,C18+B19-$B$4)</f>
        <v>4470.21</v>
      </c>
      <c r="D19" s="3">
        <f>IF(E18&lt;=0,0,ROUND(E18*$B$3/12,2))</f>
        <v>76.49</v>
      </c>
      <c r="E19" s="3">
        <f>MAX(0,E18+D19-$B$6)</f>
        <v>3840.85</v>
      </c>
    </row>
    <row r="20">
      <c r="A20" s="9">
        <v>7</v>
      </c>
      <c r="B20" s="3">
        <f>IF(C19&lt;=0,0,ROUND(C19*$B$3/12,2))</f>
        <v>85.31</v>
      </c>
      <c r="C20" s="3">
        <f>MAX(0,C19+B20-$B$4)</f>
        <v>4411.52</v>
      </c>
      <c r="D20" s="3">
        <f>IF(E19&lt;=0,0,ROUND(E19*$B$3/12,2))</f>
        <v>73.3</v>
      </c>
      <c r="E20" s="3">
        <f>MAX(0,E19+D20-$B$6)</f>
        <v>3670.15</v>
      </c>
    </row>
    <row r="21">
      <c r="A21" s="9">
        <v>8</v>
      </c>
      <c r="B21" s="3">
        <f>IF(C20&lt;=0,0,ROUND(C20*$B$3/12,2))</f>
        <v>84.19</v>
      </c>
      <c r="C21" s="3">
        <f>MAX(0,C20+B21-$B$4)</f>
        <v>4351.71</v>
      </c>
      <c r="D21" s="3">
        <f>IF(E20&lt;=0,0,ROUND(E20*$B$3/12,2))</f>
        <v>70.04</v>
      </c>
      <c r="E21" s="3">
        <f>MAX(0,E20+D21-$B$6)</f>
        <v>3496.19</v>
      </c>
    </row>
    <row r="22">
      <c r="A22" s="9">
        <v>9</v>
      </c>
      <c r="B22" s="3">
        <f>IF(C21&lt;=0,0,ROUND(C21*$B$3/12,2))</f>
        <v>83.05</v>
      </c>
      <c r="C22" s="3">
        <f>MAX(0,C21+B22-$B$4)</f>
        <v>4290.76</v>
      </c>
      <c r="D22" s="3">
        <f>IF(E21&lt;=0,0,ROUND(E21*$B$3/12,2))</f>
        <v>66.72</v>
      </c>
      <c r="E22" s="3">
        <f>MAX(0,E21+D22-$B$6)</f>
        <v>3318.91</v>
      </c>
    </row>
    <row r="23">
      <c r="A23" s="9">
        <v>10</v>
      </c>
      <c r="B23" s="3">
        <f>IF(C22&lt;=0,0,ROUND(C22*$B$3/12,2))</f>
        <v>81.88</v>
      </c>
      <c r="C23" s="3">
        <f>MAX(0,C22+B23-$B$4)</f>
        <v>4228.64</v>
      </c>
      <c r="D23" s="3">
        <f>IF(E22&lt;=0,0,ROUND(E22*$B$3/12,2))</f>
        <v>63.34</v>
      </c>
      <c r="E23" s="3">
        <f>MAX(0,E22+D23-$B$6)</f>
        <v>3138.25</v>
      </c>
    </row>
    <row r="24">
      <c r="A24" s="9">
        <v>11</v>
      </c>
      <c r="B24" s="3">
        <f>IF(C23&lt;=0,0,ROUND(C23*$B$3/12,2))</f>
        <v>80.7</v>
      </c>
      <c r="C24" s="3">
        <f>MAX(0,C23+B24-$B$4)</f>
        <v>4165.34</v>
      </c>
      <c r="D24" s="3">
        <f>IF(E23&lt;=0,0,ROUND(E23*$B$3/12,2))</f>
        <v>59.89</v>
      </c>
      <c r="E24" s="3">
        <f>MAX(0,E23+D24-$B$6)</f>
        <v>2954.14</v>
      </c>
    </row>
    <row r="25">
      <c r="A25" s="9">
        <v>12</v>
      </c>
      <c r="B25" s="3">
        <f>IF(C24&lt;=0,0,ROUND(C24*$B$3/12,2))</f>
        <v>79.49</v>
      </c>
      <c r="C25" s="3">
        <f>MAX(0,C24+B25-$B$4)</f>
        <v>4100.83</v>
      </c>
      <c r="D25" s="3">
        <f>IF(E24&lt;=0,0,ROUND(E24*$B$3/12,2))</f>
        <v>56.37</v>
      </c>
      <c r="E25" s="3">
        <f>MAX(0,E24+D25-$B$6)</f>
        <v>2766.51</v>
      </c>
    </row>
    <row r="26">
      <c r="A26" s="9">
        <v>13</v>
      </c>
      <c r="B26" s="3">
        <f>IF(C25&lt;=0,0,ROUND(C25*$B$3/12,2))</f>
        <v>78.26</v>
      </c>
      <c r="C26" s="3">
        <f>MAX(0,C25+B26-$B$4)</f>
        <v>4035.09</v>
      </c>
      <c r="D26" s="3">
        <f>IF(E25&lt;=0,0,ROUND(E25*$B$3/12,2))</f>
        <v>52.79</v>
      </c>
      <c r="E26" s="3">
        <f>MAX(0,E25+D26-$B$6)</f>
        <v>2575.3</v>
      </c>
    </row>
    <row r="27">
      <c r="A27" s="9">
        <v>14</v>
      </c>
      <c r="B27" s="3">
        <f>IF(C26&lt;=0,0,ROUND(C26*$B$3/12,2))</f>
        <v>77</v>
      </c>
      <c r="C27" s="3">
        <f>MAX(0,C26+B27-$B$4)</f>
        <v>3968.09</v>
      </c>
      <c r="D27" s="3">
        <f>IF(E26&lt;=0,0,ROUND(E26*$B$3/12,2))</f>
        <v>49.15</v>
      </c>
      <c r="E27" s="3">
        <f>MAX(0,E26+D27-$B$6)</f>
        <v>2380.45</v>
      </c>
    </row>
    <row r="28">
      <c r="A28" s="9">
        <v>15</v>
      </c>
      <c r="B28" s="3">
        <f>IF(C27&lt;=0,0,ROUND(C27*$B$3/12,2))</f>
        <v>75.72</v>
      </c>
      <c r="C28" s="3">
        <f>MAX(0,C27+B28-$B$4)</f>
        <v>3899.81</v>
      </c>
      <c r="D28" s="3">
        <f>IF(E27&lt;=0,0,ROUND(E27*$B$3/12,2))</f>
        <v>45.43</v>
      </c>
      <c r="E28" s="3">
        <f>MAX(0,E27+D28-$B$6)</f>
        <v>2181.88</v>
      </c>
    </row>
    <row r="29">
      <c r="A29" s="9">
        <v>16</v>
      </c>
      <c r="B29" s="3">
        <f>IF(C28&lt;=0,0,ROUND(C28*$B$3/12,2))</f>
        <v>74.42</v>
      </c>
      <c r="C29" s="3">
        <f>MAX(0,C28+B29-$B$4)</f>
        <v>3830.23</v>
      </c>
      <c r="D29" s="3">
        <f>IF(E28&lt;=0,0,ROUND(E28*$B$3/12,2))</f>
        <v>41.64</v>
      </c>
      <c r="E29" s="3">
        <f>MAX(0,E28+D29-$B$6)</f>
        <v>1979.52</v>
      </c>
    </row>
    <row r="30">
      <c r="A30" s="9">
        <v>17</v>
      </c>
      <c r="B30" s="3">
        <f>IF(C29&lt;=0,0,ROUND(C29*$B$3/12,2))</f>
        <v>73.09</v>
      </c>
      <c r="C30" s="3">
        <f>MAX(0,C29+B30-$B$4)</f>
        <v>3759.32</v>
      </c>
      <c r="D30" s="3">
        <f>IF(E29&lt;=0,0,ROUND(E29*$B$3/12,2))</f>
        <v>37.78</v>
      </c>
      <c r="E30" s="3">
        <f>MAX(0,E29+D30-$B$6)</f>
        <v>1773.3</v>
      </c>
    </row>
    <row r="31">
      <c r="A31" s="9">
        <v>18</v>
      </c>
      <c r="B31" s="3">
        <f>IF(C30&lt;=0,0,ROUND(C30*$B$3/12,2))</f>
        <v>71.74</v>
      </c>
      <c r="C31" s="3">
        <f>MAX(0,C30+B31-$B$4)</f>
        <v>3687.06</v>
      </c>
      <c r="D31" s="3">
        <f>IF(E30&lt;=0,0,ROUND(E30*$B$3/12,2))</f>
        <v>33.84</v>
      </c>
      <c r="E31" s="3">
        <f>MAX(0,E30+D31-$B$6)</f>
        <v>1563.14</v>
      </c>
    </row>
    <row r="32">
      <c r="A32" s="9">
        <v>19</v>
      </c>
      <c r="B32" s="3">
        <f>IF(C31&lt;=0,0,ROUND(C31*$B$3/12,2))</f>
        <v>70.36</v>
      </c>
      <c r="C32" s="3">
        <f>MAX(0,C31+B32-$B$4)</f>
        <v>3613.42</v>
      </c>
      <c r="D32" s="3">
        <f>IF(E31&lt;=0,0,ROUND(E31*$B$3/12,2))</f>
        <v>29.83</v>
      </c>
      <c r="E32" s="3">
        <f>MAX(0,E31+D32-$B$6)</f>
        <v>1348.97</v>
      </c>
    </row>
    <row r="33">
      <c r="A33" s="9">
        <v>20</v>
      </c>
      <c r="B33" s="3">
        <f>IF(C32&lt;=0,0,ROUND(C32*$B$3/12,2))</f>
        <v>68.96</v>
      </c>
      <c r="C33" s="3">
        <f>MAX(0,C32+B33-$B$4)</f>
        <v>3538.38</v>
      </c>
      <c r="D33" s="3">
        <f>IF(E32&lt;=0,0,ROUND(E32*$B$3/12,2))</f>
        <v>25.74</v>
      </c>
      <c r="E33" s="3">
        <f>MAX(0,E32+D33-$B$6)</f>
        <v>1130.71</v>
      </c>
    </row>
    <row r="34">
      <c r="A34" s="9">
        <v>21</v>
      </c>
      <c r="B34" s="3">
        <f>IF(C33&lt;=0,0,ROUND(C33*$B$3/12,2))</f>
        <v>67.52</v>
      </c>
      <c r="C34" s="3">
        <f>MAX(0,C33+B34-$B$4)</f>
        <v>3461.9</v>
      </c>
      <c r="D34" s="3">
        <f>IF(E33&lt;=0,0,ROUND(E33*$B$3/12,2))</f>
        <v>21.58</v>
      </c>
      <c r="E34" s="3">
        <f>MAX(0,E33+D34-$B$6)</f>
        <v>908.289999999999</v>
      </c>
    </row>
    <row r="35">
      <c r="A35" s="9">
        <v>22</v>
      </c>
      <c r="B35" s="3">
        <f>IF(C34&lt;=0,0,ROUND(C34*$B$3/12,2))</f>
        <v>66.06</v>
      </c>
      <c r="C35" s="3">
        <f>MAX(0,C34+B35-$B$4)</f>
        <v>3383.96</v>
      </c>
      <c r="D35" s="3">
        <f>IF(E34&lt;=0,0,ROUND(E34*$B$3/12,2))</f>
        <v>17.33</v>
      </c>
      <c r="E35" s="3">
        <f>MAX(0,E34+D35-$B$6)</f>
        <v>681.619999999999</v>
      </c>
    </row>
    <row r="36">
      <c r="A36" s="9">
        <v>23</v>
      </c>
      <c r="B36" s="3">
        <f>IF(C35&lt;=0,0,ROUND(C35*$B$3/12,2))</f>
        <v>64.58</v>
      </c>
      <c r="C36" s="3">
        <f>MAX(0,C35+B36-$B$4)</f>
        <v>3304.54</v>
      </c>
      <c r="D36" s="3">
        <f>IF(E35&lt;=0,0,ROUND(E35*$B$3/12,2))</f>
        <v>13.01</v>
      </c>
      <c r="E36" s="3">
        <f>MAX(0,E35+D36-$B$6)</f>
        <v>450.629999999999</v>
      </c>
    </row>
    <row r="37">
      <c r="A37" s="9">
        <v>24</v>
      </c>
      <c r="B37" s="3">
        <f>IF(C36&lt;=0,0,ROUND(C36*$B$3/12,2))</f>
        <v>63.06</v>
      </c>
      <c r="C37" s="3">
        <f>MAX(0,C36+B37-$B$4)</f>
        <v>3223.6</v>
      </c>
      <c r="D37" s="3">
        <f>IF(E36&lt;=0,0,ROUND(E36*$B$3/12,2))</f>
        <v>8.6</v>
      </c>
      <c r="E37" s="3">
        <f>MAX(0,E36+D37-$B$6)</f>
        <v>215.229999999999</v>
      </c>
    </row>
    <row r="38">
      <c r="A38" s="9">
        <v>25</v>
      </c>
      <c r="B38" s="3">
        <f>IF(C37&lt;=0,0,ROUND(C37*$B$3/12,2))</f>
        <v>61.52</v>
      </c>
      <c r="C38" s="3">
        <f>MAX(0,C37+B38-$B$4)</f>
        <v>3141.12</v>
      </c>
      <c r="D38" s="3">
        <f>IF(E37&lt;=0,0,ROUND(E37*$B$3/12,2))</f>
        <v>4.11</v>
      </c>
      <c r="E38" s="3">
        <f>MAX(0,E37+D38-$B$6)</f>
        <v>0</v>
      </c>
    </row>
    <row r="39">
      <c r="A39" s="9">
        <v>26</v>
      </c>
      <c r="B39" s="3">
        <f>IF(C38&lt;=0,0,ROUND(C38*$B$3/12,2))</f>
        <v>59.94</v>
      </c>
      <c r="C39" s="3">
        <f>MAX(0,C38+B39-$B$4)</f>
        <v>3057.06</v>
      </c>
      <c r="D39" s="3">
        <f>IF(E38&lt;=0,0,ROUND(E38*$B$3/12,2))</f>
        <v>0</v>
      </c>
      <c r="E39" s="3">
        <f>MAX(0,E38+D39-$B$6)</f>
        <v>0</v>
      </c>
    </row>
    <row r="40">
      <c r="A40" s="9">
        <v>27</v>
      </c>
      <c r="B40" s="3">
        <f>IF(C39&lt;=0,0,ROUND(C39*$B$3/12,2))</f>
        <v>58.34</v>
      </c>
      <c r="C40" s="3">
        <f>MAX(0,C39+B40-$B$4)</f>
        <v>2971.4</v>
      </c>
      <c r="D40" s="3">
        <f>IF(E39&lt;=0,0,ROUND(E39*$B$3/12,2))</f>
        <v>0</v>
      </c>
      <c r="E40" s="3">
        <f>MAX(0,E39+D40-$B$6)</f>
        <v>0</v>
      </c>
    </row>
    <row r="41">
      <c r="A41" s="9">
        <v>28</v>
      </c>
      <c r="B41" s="3">
        <f>IF(C40&lt;=0,0,ROUND(C40*$B$3/12,2))</f>
        <v>56.7</v>
      </c>
      <c r="C41" s="3">
        <f>MAX(0,C40+B41-$B$4)</f>
        <v>2884.1</v>
      </c>
      <c r="D41" s="3">
        <f>IF(E40&lt;=0,0,ROUND(E40*$B$3/12,2))</f>
        <v>0</v>
      </c>
      <c r="E41" s="3">
        <f>MAX(0,E40+D41-$B$6)</f>
        <v>0</v>
      </c>
    </row>
    <row r="42">
      <c r="A42" s="9">
        <v>29</v>
      </c>
      <c r="B42" s="3">
        <f>IF(C41&lt;=0,0,ROUND(C41*$B$3/12,2))</f>
        <v>55.04</v>
      </c>
      <c r="C42" s="3">
        <f>MAX(0,C41+B42-$B$4)</f>
        <v>2795.14</v>
      </c>
      <c r="D42" s="3">
        <f>IF(E41&lt;=0,0,ROUND(E41*$B$3/12,2))</f>
        <v>0</v>
      </c>
      <c r="E42" s="3">
        <f>MAX(0,E41+D42-$B$6)</f>
        <v>0</v>
      </c>
    </row>
    <row r="43">
      <c r="A43" s="9">
        <v>30</v>
      </c>
      <c r="B43" s="3">
        <f>IF(C42&lt;=0,0,ROUND(C42*$B$3/12,2))</f>
        <v>53.34</v>
      </c>
      <c r="C43" s="3">
        <f>MAX(0,C42+B43-$B$4)</f>
        <v>2704.48</v>
      </c>
      <c r="D43" s="3">
        <f>IF(E42&lt;=0,0,ROUND(E42*$B$3/12,2))</f>
        <v>0</v>
      </c>
      <c r="E43" s="3">
        <f>MAX(0,E42+D43-$B$6)</f>
        <v>0</v>
      </c>
    </row>
    <row r="44">
      <c r="A44" s="9">
        <v>31</v>
      </c>
      <c r="B44" s="3">
        <f>IF(C43&lt;=0,0,ROUND(C43*$B$3/12,2))</f>
        <v>51.61</v>
      </c>
      <c r="C44" s="3">
        <f>MAX(0,C43+B44-$B$4)</f>
        <v>2612.09</v>
      </c>
      <c r="D44" s="3">
        <f>IF(E43&lt;=0,0,ROUND(E43*$B$3/12,2))</f>
        <v>0</v>
      </c>
      <c r="E44" s="3">
        <f>MAX(0,E43+D44-$B$6)</f>
        <v>0</v>
      </c>
    </row>
    <row r="45">
      <c r="A45" s="9">
        <v>32</v>
      </c>
      <c r="B45" s="3">
        <f>IF(C44&lt;=0,0,ROUND(C44*$B$3/12,2))</f>
        <v>49.85</v>
      </c>
      <c r="C45" s="3">
        <f>MAX(0,C44+B45-$B$4)</f>
        <v>2517.94</v>
      </c>
      <c r="D45" s="3">
        <f>IF(E44&lt;=0,0,ROUND(E44*$B$3/12,2))</f>
        <v>0</v>
      </c>
      <c r="E45" s="3">
        <f>MAX(0,E44+D45-$B$6)</f>
        <v>0</v>
      </c>
    </row>
    <row r="46">
      <c r="A46" s="9">
        <v>33</v>
      </c>
      <c r="B46" s="3">
        <f>IF(C45&lt;=0,0,ROUND(C45*$B$3/12,2))</f>
        <v>48.05</v>
      </c>
      <c r="C46" s="3">
        <f>MAX(0,C45+B46-$B$4)</f>
        <v>2421.99</v>
      </c>
      <c r="D46" s="3">
        <f>IF(E45&lt;=0,0,ROUND(E45*$B$3/12,2))</f>
        <v>0</v>
      </c>
      <c r="E46" s="3">
        <f>MAX(0,E45+D46-$B$6)</f>
        <v>0</v>
      </c>
    </row>
    <row r="47">
      <c r="A47" s="9">
        <v>34</v>
      </c>
      <c r="B47" s="3">
        <f>IF(C46&lt;=0,0,ROUND(C46*$B$3/12,2))</f>
        <v>46.22</v>
      </c>
      <c r="C47" s="3">
        <f>MAX(0,C46+B47-$B$4)</f>
        <v>2324.21</v>
      </c>
      <c r="D47" s="3">
        <f>IF(E46&lt;=0,0,ROUND(E46*$B$3/12,2))</f>
        <v>0</v>
      </c>
      <c r="E47" s="3">
        <f>MAX(0,E46+D47-$B$6)</f>
        <v>0</v>
      </c>
    </row>
    <row r="48">
      <c r="A48" s="9">
        <v>35</v>
      </c>
      <c r="B48" s="3">
        <f>IF(C47&lt;=0,0,ROUND(C47*$B$3/12,2))</f>
        <v>44.35</v>
      </c>
      <c r="C48" s="3">
        <f>MAX(0,C47+B48-$B$4)</f>
        <v>2224.56</v>
      </c>
      <c r="D48" s="3">
        <f>IF(E47&lt;=0,0,ROUND(E47*$B$3/12,2))</f>
        <v>0</v>
      </c>
      <c r="E48" s="3">
        <f>MAX(0,E47+D48-$B$6)</f>
        <v>0</v>
      </c>
    </row>
    <row r="49">
      <c r="A49" s="9">
        <v>36</v>
      </c>
      <c r="B49" s="3">
        <f>IF(C48&lt;=0,0,ROUND(C48*$B$3/12,2))</f>
        <v>42.45</v>
      </c>
      <c r="C49" s="3">
        <f>MAX(0,C48+B49-$B$4)</f>
        <v>2123.01</v>
      </c>
      <c r="D49" s="3">
        <f>IF(E48&lt;=0,0,ROUND(E48*$B$3/12,2))</f>
        <v>0</v>
      </c>
      <c r="E49" s="3">
        <f>MAX(0,E48+D49-$B$6)</f>
        <v>0</v>
      </c>
    </row>
    <row r="50">
      <c r="A50" s="9">
        <v>37</v>
      </c>
      <c r="B50" s="3">
        <f>IF(C49&lt;=0,0,ROUND(C49*$B$3/12,2))</f>
        <v>40.51</v>
      </c>
      <c r="C50" s="3">
        <f>MAX(0,C49+B50-$B$4)</f>
        <v>2019.52</v>
      </c>
      <c r="D50" s="3">
        <f>IF(E49&lt;=0,0,ROUND(E49*$B$3/12,2))</f>
        <v>0</v>
      </c>
      <c r="E50" s="3">
        <f>MAX(0,E49+D50-$B$6)</f>
        <v>0</v>
      </c>
    </row>
    <row r="51">
      <c r="A51" s="9">
        <v>38</v>
      </c>
      <c r="B51" s="3">
        <f>IF(C50&lt;=0,0,ROUND(C50*$B$3/12,2))</f>
        <v>38.54</v>
      </c>
      <c r="C51" s="3">
        <f>MAX(0,C50+B51-$B$4)</f>
        <v>1914.06</v>
      </c>
      <c r="D51" s="3">
        <f>IF(E50&lt;=0,0,ROUND(E50*$B$3/12,2))</f>
        <v>0</v>
      </c>
      <c r="E51" s="3">
        <f>MAX(0,E50+D51-$B$6)</f>
        <v>0</v>
      </c>
    </row>
    <row r="52">
      <c r="A52" s="9">
        <v>39</v>
      </c>
      <c r="B52" s="3">
        <f>IF(C51&lt;=0,0,ROUND(C51*$B$3/12,2))</f>
        <v>36.53</v>
      </c>
      <c r="C52" s="3">
        <f>MAX(0,C51+B52-$B$4)</f>
        <v>1806.59</v>
      </c>
      <c r="D52" s="3">
        <f>IF(E51&lt;=0,0,ROUND(E51*$B$3/12,2))</f>
        <v>0</v>
      </c>
      <c r="E52" s="3">
        <f>MAX(0,E51+D52-$B$6)</f>
        <v>0</v>
      </c>
    </row>
    <row r="53">
      <c r="A53" s="9">
        <v>40</v>
      </c>
      <c r="B53" s="3">
        <f>IF(C52&lt;=0,0,ROUND(C52*$B$3/12,2))</f>
        <v>34.48</v>
      </c>
      <c r="C53" s="3">
        <f>MAX(0,C52+B53-$B$4)</f>
        <v>1697.07</v>
      </c>
      <c r="D53" s="3">
        <f>IF(E52&lt;=0,0,ROUND(E52*$B$3/12,2))</f>
        <v>0</v>
      </c>
      <c r="E53" s="3">
        <f>MAX(0,E52+D53-$B$6)</f>
        <v>0</v>
      </c>
    </row>
    <row r="54">
      <c r="A54" s="9">
        <v>41</v>
      </c>
      <c r="B54" s="3">
        <f>IF(C53&lt;=0,0,ROUND(C53*$B$3/12,2))</f>
        <v>32.39</v>
      </c>
      <c r="C54" s="3">
        <f>MAX(0,C53+B54-$B$4)</f>
        <v>1585.46</v>
      </c>
      <c r="D54" s="3">
        <f>IF(E53&lt;=0,0,ROUND(E53*$B$3/12,2))</f>
        <v>0</v>
      </c>
      <c r="E54" s="3">
        <f>MAX(0,E53+D54-$B$6)</f>
        <v>0</v>
      </c>
    </row>
    <row r="55">
      <c r="A55" s="9">
        <v>42</v>
      </c>
      <c r="B55" s="3">
        <f>IF(C54&lt;=0,0,ROUND(C54*$B$3/12,2))</f>
        <v>30.26</v>
      </c>
      <c r="C55" s="3">
        <f>MAX(0,C54+B55-$B$4)</f>
        <v>1471.72</v>
      </c>
      <c r="D55" s="3">
        <f>IF(E54&lt;=0,0,ROUND(E54*$B$3/12,2))</f>
        <v>0</v>
      </c>
      <c r="E55" s="3">
        <f>MAX(0,E54+D55-$B$6)</f>
        <v>0</v>
      </c>
    </row>
    <row r="56">
      <c r="A56" s="9">
        <v>43</v>
      </c>
      <c r="B56" s="3">
        <f>IF(C55&lt;=0,0,ROUND(C55*$B$3/12,2))</f>
        <v>28.09</v>
      </c>
      <c r="C56" s="3">
        <f>MAX(0,C55+B56-$B$4)</f>
        <v>1355.81</v>
      </c>
      <c r="D56" s="3">
        <f>IF(E55&lt;=0,0,ROUND(E55*$B$3/12,2))</f>
        <v>0</v>
      </c>
      <c r="E56" s="3">
        <f>MAX(0,E55+D56-$B$6)</f>
        <v>0</v>
      </c>
    </row>
    <row r="57">
      <c r="A57" s="9">
        <v>44</v>
      </c>
      <c r="B57" s="3">
        <f>IF(C56&lt;=0,0,ROUND(C56*$B$3/12,2))</f>
        <v>25.87</v>
      </c>
      <c r="C57" s="3">
        <f>MAX(0,C56+B57-$B$4)</f>
        <v>1237.68</v>
      </c>
      <c r="D57" s="3">
        <f>IF(E56&lt;=0,0,ROUND(E56*$B$3/12,2))</f>
        <v>0</v>
      </c>
      <c r="E57" s="3">
        <f>MAX(0,E56+D57-$B$6)</f>
        <v>0</v>
      </c>
    </row>
    <row r="58">
      <c r="A58" s="9">
        <v>45</v>
      </c>
      <c r="B58" s="3">
        <f>IF(C57&lt;=0,0,ROUND(C57*$B$3/12,2))</f>
        <v>23.62</v>
      </c>
      <c r="C58" s="3">
        <f>MAX(0,C57+B58-$B$4)</f>
        <v>1117.3</v>
      </c>
      <c r="D58" s="3">
        <f>IF(E57&lt;=0,0,ROUND(E57*$B$3/12,2))</f>
        <v>0</v>
      </c>
      <c r="E58" s="3">
        <f>MAX(0,E57+D58-$B$6)</f>
        <v>0</v>
      </c>
    </row>
    <row r="59">
      <c r="A59" s="9">
        <v>46</v>
      </c>
      <c r="B59" s="3">
        <f>IF(C58&lt;=0,0,ROUND(C58*$B$3/12,2))</f>
        <v>21.32</v>
      </c>
      <c r="C59" s="3">
        <f>MAX(0,C58+B59-$B$4)</f>
        <v>994.62</v>
      </c>
      <c r="D59" s="3">
        <f>IF(E58&lt;=0,0,ROUND(E58*$B$3/12,2))</f>
        <v>0</v>
      </c>
      <c r="E59" s="3">
        <f>MAX(0,E58+D59-$B$6)</f>
        <v>0</v>
      </c>
    </row>
    <row r="60">
      <c r="A60" s="9">
        <v>47</v>
      </c>
      <c r="B60" s="3">
        <f>IF(C59&lt;=0,0,ROUND(C59*$B$3/12,2))</f>
        <v>18.98</v>
      </c>
      <c r="C60" s="3">
        <f>MAX(0,C59+B60-$B$4)</f>
        <v>869.6</v>
      </c>
      <c r="D60" s="3">
        <f>IF(E59&lt;=0,0,ROUND(E59*$B$3/12,2))</f>
        <v>0</v>
      </c>
      <c r="E60" s="3">
        <f>MAX(0,E59+D60-$B$6)</f>
        <v>0</v>
      </c>
    </row>
    <row r="61">
      <c r="A61" s="9">
        <v>48</v>
      </c>
      <c r="B61" s="3">
        <f>IF(C60&lt;=0,0,ROUND(C60*$B$3/12,2))</f>
        <v>16.59</v>
      </c>
      <c r="C61" s="3">
        <f>MAX(0,C60+B61-$B$4)</f>
        <v>742.19</v>
      </c>
      <c r="D61" s="3">
        <f>IF(E60&lt;=0,0,ROUND(E60*$B$3/12,2))</f>
        <v>0</v>
      </c>
      <c r="E61" s="3">
        <f>MAX(0,E60+D61-$B$6)</f>
        <v>0</v>
      </c>
    </row>
    <row r="62">
      <c r="A62" s="9">
        <v>49</v>
      </c>
      <c r="B62" s="3">
        <f>IF(C61&lt;=0,0,ROUND(C61*$B$3/12,2))</f>
        <v>14.16</v>
      </c>
      <c r="C62" s="3">
        <f>MAX(0,C61+B62-$B$4)</f>
        <v>612.35</v>
      </c>
      <c r="D62" s="3">
        <f>IF(E61&lt;=0,0,ROUND(E61*$B$3/12,2))</f>
        <v>0</v>
      </c>
      <c r="E62" s="3">
        <f>MAX(0,E61+D62-$B$6)</f>
        <v>0</v>
      </c>
    </row>
    <row r="63">
      <c r="A63" s="9">
        <v>50</v>
      </c>
      <c r="B63" s="3">
        <f>IF(C62&lt;=0,0,ROUND(C62*$B$3/12,2))</f>
        <v>11.69</v>
      </c>
      <c r="C63" s="3">
        <f>MAX(0,C62+B63-$B$4)</f>
        <v>480.04</v>
      </c>
      <c r="D63" s="3">
        <f>IF(E62&lt;=0,0,ROUND(E62*$B$3/12,2))</f>
        <v>0</v>
      </c>
      <c r="E63" s="3">
        <f>MAX(0,E62+D63-$B$6)</f>
        <v>0</v>
      </c>
    </row>
    <row r="64">
      <c r="A64" s="9">
        <v>51</v>
      </c>
      <c r="B64" s="3">
        <f>IF(C63&lt;=0,0,ROUND(C63*$B$3/12,2))</f>
        <v>9.16</v>
      </c>
      <c r="C64" s="3">
        <f>MAX(0,C63+B64-$B$4)</f>
        <v>345.2</v>
      </c>
      <c r="D64" s="3">
        <f>IF(E63&lt;=0,0,ROUND(E63*$B$3/12,2))</f>
        <v>0</v>
      </c>
      <c r="E64" s="3">
        <f>MAX(0,E63+D64-$B$6)</f>
        <v>0</v>
      </c>
    </row>
    <row r="65">
      <c r="A65" s="9">
        <v>52</v>
      </c>
      <c r="B65" s="3">
        <f>IF(C64&lt;=0,0,ROUND(C64*$B$3/12,2))</f>
        <v>6.59</v>
      </c>
      <c r="C65" s="3">
        <f>MAX(0,C64+B65-$B$4)</f>
        <v>207.79</v>
      </c>
      <c r="D65" s="3">
        <f>IF(E64&lt;=0,0,ROUND(E64*$B$3/12,2))</f>
        <v>0</v>
      </c>
      <c r="E65" s="3">
        <f>MAX(0,E64+D65-$B$6)</f>
        <v>0</v>
      </c>
    </row>
    <row r="66">
      <c r="A66" s="9">
        <v>53</v>
      </c>
      <c r="B66" s="3">
        <f>IF(C65&lt;=0,0,ROUND(C65*$B$3/12,2))</f>
        <v>3.97</v>
      </c>
      <c r="C66" s="3">
        <f>MAX(0,C65+B66-$B$4)</f>
        <v>67.7599999999997</v>
      </c>
      <c r="D66" s="3">
        <f>IF(E65&lt;=0,0,ROUND(E65*$B$3/12,2))</f>
        <v>0</v>
      </c>
      <c r="E66" s="3">
        <f>MAX(0,E65+D66-$B$6)</f>
        <v>0</v>
      </c>
    </row>
    <row r="67">
      <c r="A67" s="9">
        <v>54</v>
      </c>
      <c r="B67" s="3">
        <f>IF(C66&lt;=0,0,ROUND(C66*$B$3/12,2))</f>
        <v>1.29</v>
      </c>
      <c r="C67" s="3">
        <f>MAX(0,C66+B67-$B$4)</f>
        <v>0</v>
      </c>
      <c r="D67" s="3">
        <f>IF(E66&lt;=0,0,ROUND(E66*$B$3/12,2))</f>
        <v>0</v>
      </c>
      <c r="E67" s="3">
        <f>MAX(0,E66+D67-$B$6)</f>
        <v>0</v>
      </c>
    </row>
    <row r="68">
      <c r="A68" s="9">
        <v>55</v>
      </c>
      <c r="B68" s="3">
        <f>IF(C67&lt;=0,0,ROUND(C67*$B$3/12,2))</f>
        <v>0</v>
      </c>
      <c r="C68" s="3">
        <f>MAX(0,C67+B68-$B$4)</f>
        <v>0</v>
      </c>
      <c r="D68" s="3">
        <f>IF(E67&lt;=0,0,ROUND(E67*$B$3/12,2))</f>
        <v>0</v>
      </c>
      <c r="E68" s="3">
        <f>MAX(0,E67+D68-$B$6)</f>
        <v>0</v>
      </c>
    </row>
    <row r="69">
      <c r="A69" s="9">
        <v>56</v>
      </c>
      <c r="B69" s="3">
        <f>IF(C68&lt;=0,0,ROUND(C68*$B$3/12,2))</f>
        <v>0</v>
      </c>
      <c r="C69" s="3">
        <f>MAX(0,C68+B69-$B$4)</f>
        <v>0</v>
      </c>
      <c r="D69" s="3">
        <f>IF(E68&lt;=0,0,ROUND(E68*$B$3/12,2))</f>
        <v>0</v>
      </c>
      <c r="E69" s="3">
        <f>MAX(0,E68+D69-$B$6)</f>
        <v>0</v>
      </c>
    </row>
    <row r="70">
      <c r="A70" s="9">
        <v>57</v>
      </c>
      <c r="B70" s="3">
        <f>IF(C69&lt;=0,0,ROUND(C69*$B$3/12,2))</f>
        <v>0</v>
      </c>
      <c r="C70" s="3">
        <f>MAX(0,C69+B70-$B$4)</f>
        <v>0</v>
      </c>
      <c r="D70" s="3">
        <f>IF(E69&lt;=0,0,ROUND(E69*$B$3/12,2))</f>
        <v>0</v>
      </c>
      <c r="E70" s="3">
        <f>MAX(0,E69+D70-$B$6)</f>
        <v>0</v>
      </c>
    </row>
    <row r="71">
      <c r="A71" s="9">
        <v>58</v>
      </c>
      <c r="B71" s="3">
        <f>IF(C70&lt;=0,0,ROUND(C70*$B$3/12,2))</f>
        <v>0</v>
      </c>
      <c r="C71" s="3">
        <f>MAX(0,C70+B71-$B$4)</f>
        <v>0</v>
      </c>
      <c r="D71" s="3">
        <f>IF(E70&lt;=0,0,ROUND(E70*$B$3/12,2))</f>
        <v>0</v>
      </c>
      <c r="E71" s="3">
        <f>MAX(0,E70+D71-$B$6)</f>
        <v>0</v>
      </c>
    </row>
    <row r="72">
      <c r="A72" s="9">
        <v>59</v>
      </c>
      <c r="B72" s="3">
        <f>IF(C71&lt;=0,0,ROUND(C71*$B$3/12,2))</f>
        <v>0</v>
      </c>
      <c r="C72" s="3">
        <f>MAX(0,C71+B72-$B$4)</f>
        <v>0</v>
      </c>
      <c r="D72" s="3">
        <f>IF(E71&lt;=0,0,ROUND(E71*$B$3/12,2))</f>
        <v>0</v>
      </c>
      <c r="E72" s="3">
        <f>MAX(0,E71+D72-$B$6)</f>
        <v>0</v>
      </c>
    </row>
    <row r="73">
      <c r="A73" s="9">
        <v>60</v>
      </c>
      <c r="B73" s="3">
        <f>IF(C72&lt;=0,0,ROUND(C72*$B$3/12,2))</f>
        <v>0</v>
      </c>
      <c r="C73" s="3">
        <f>MAX(0,C72+B73-$B$4)</f>
        <v>0</v>
      </c>
      <c r="D73" s="3">
        <f>IF(E72&lt;=0,0,ROUND(E72*$B$3/12,2))</f>
        <v>0</v>
      </c>
      <c r="E73" s="3">
        <f>MAX(0,E72+D73-$B$6)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debt payoff calculator for 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