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rop budg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34.7" customWidth="1"/>
    <col min="2" max="2" width="14.7" customWidth="1"/>
    <col min="3" max="3" width="16.7" customWidth="1"/>
    <col min="4" max="4" width="16.7" customWidth="1"/>
    <col min="5" max="5" width="30.7" customWidth="1"/>
  </cols>
  <sheetData>
    <row r="1">
      <c r="A1" s="2" t="inlineStr">
        <is>
          <t xml:space="preserve">Crop budget and break-even (per acre)</t>
        </is>
      </c>
    </row>
    <row r="2">
      <c r="A2" t="inlineStr">
        <is>
          <t xml:space="preserve">Crop</t>
        </is>
      </c>
      <c r="B2" s="3" t="inlineStr">
        <is>
          <t xml:space="preserve">Soybeans</t>
        </is>
      </c>
    </row>
    <row r="3">
      <c r="A3" t="inlineStr">
        <is>
          <t xml:space="preserve">Acres</t>
        </is>
      </c>
      <c r="B3" s="9">
        <v>80</v>
      </c>
    </row>
    <row r="4">
      <c r="A4" t="inlineStr">
        <is>
          <t xml:space="preserve">Expected yield per acre</t>
        </is>
      </c>
      <c r="B4" s="7">
        <v>55</v>
      </c>
    </row>
    <row r="5">
      <c r="A5" t="inlineStr">
        <is>
          <t xml:space="preserve">Unit</t>
        </is>
      </c>
      <c r="B5" s="3" t="inlineStr">
        <is>
          <t xml:space="preserve">bu</t>
        </is>
      </c>
    </row>
    <row r="6">
      <c r="A6" t="inlineStr">
        <is>
          <t xml:space="preserve">Expected price per unit</t>
        </is>
      </c>
      <c r="B6" s="3">
        <v>10.4</v>
      </c>
    </row>
    <row r="8">
      <c r="A8" s="2" t="inlineStr">
        <is>
          <t xml:space="preserve">Cost item</t>
        </is>
      </c>
      <c r="B8" s="4" t="inlineStr">
        <is>
          <t xml:space="preserve">Per acre</t>
        </is>
      </c>
      <c r="C8" s="4" t="inlineStr">
        <is>
          <t xml:space="preserve">Whole field</t>
        </is>
      </c>
      <c r="D8" s="4" t="inlineStr">
        <is>
          <t xml:space="preserve">Per unit</t>
        </is>
      </c>
      <c r="E8" s="14" t="inlineStr">
        <is>
          <t xml:space="preserve">Share of cost</t>
        </is>
      </c>
    </row>
    <row r="9">
      <c r="A9" t="inlineStr">
        <is>
          <t xml:space="preserve">Seed</t>
        </is>
      </c>
      <c r="B9" s="3">
        <v>62</v>
      </c>
      <c r="C9" s="3">
        <f>B9*$B$3</f>
        <v>4960</v>
      </c>
      <c r="D9" s="3">
        <f>IF($B$4&gt;0,ROUND(B9/$B$4,2),0)</f>
        <v>1.13</v>
      </c>
      <c r="E9" s="13">
        <f>IF($B$21&gt;0,B9/$B$21,0)</f>
        <v>0.115027829313544</v>
      </c>
    </row>
    <row r="10">
      <c r="A10" t="inlineStr">
        <is>
          <t xml:space="preserve">Fertilizer and lime</t>
        </is>
      </c>
      <c r="B10" s="3">
        <v>38</v>
      </c>
      <c r="C10" s="3">
        <f>B10*$B$3</f>
        <v>3040</v>
      </c>
      <c r="D10" s="3">
        <f>IF($B$4&gt;0,ROUND(B10/$B$4,2),0)</f>
        <v>0.69</v>
      </c>
      <c r="E10" s="13">
        <f>IF($B$21&gt;0,B10/$B$21,0)</f>
        <v>0.0705009276437848</v>
      </c>
    </row>
    <row r="11">
      <c r="A11" t="inlineStr">
        <is>
          <t xml:space="preserve">Herbicide and crop protection</t>
        </is>
      </c>
      <c r="B11" s="3">
        <v>46</v>
      </c>
      <c r="C11" s="3">
        <f>B11*$B$3</f>
        <v>3680</v>
      </c>
      <c r="D11" s="3">
        <f>IF($B$4&gt;0,ROUND(B11/$B$4,2),0)</f>
        <v>0.84</v>
      </c>
      <c r="E11" s="13">
        <f>IF($B$21&gt;0,B11/$B$21,0)</f>
        <v>0.0853432282003711</v>
      </c>
    </row>
    <row r="12">
      <c r="A12" t="inlineStr">
        <is>
          <t xml:space="preserve">Crop insurance</t>
        </is>
      </c>
      <c r="B12" s="3">
        <v>18</v>
      </c>
      <c r="C12" s="3">
        <f>B12*$B$3</f>
        <v>1440</v>
      </c>
      <c r="D12" s="3">
        <f>IF($B$4&gt;0,ROUND(B12/$B$4,2),0)</f>
        <v>0.33</v>
      </c>
      <c r="E12" s="13">
        <f>IF($B$21&gt;0,B12/$B$21,0)</f>
        <v>0.0333951762523191</v>
      </c>
    </row>
    <row r="13">
      <c r="A13" t="inlineStr">
        <is>
          <t xml:space="preserve">Fuel, oil and repairs</t>
        </is>
      </c>
      <c r="B13" s="3">
        <v>34</v>
      </c>
      <c r="C13" s="3">
        <f>B13*$B$3</f>
        <v>2720</v>
      </c>
      <c r="D13" s="3">
        <f>IF($B$4&gt;0,ROUND(B13/$B$4,2),0)</f>
        <v>0.62</v>
      </c>
      <c r="E13" s="13">
        <f>IF($B$21&gt;0,B13/$B$21,0)</f>
        <v>0.0630797773654917</v>
      </c>
    </row>
    <row r="14">
      <c r="A14" t="inlineStr">
        <is>
          <t xml:space="preserve">Custom hire and trucking</t>
        </is>
      </c>
      <c r="B14" s="3">
        <v>22</v>
      </c>
      <c r="C14" s="3">
        <f>B14*$B$3</f>
        <v>1760</v>
      </c>
      <c r="D14" s="3">
        <f>IF($B$4&gt;0,ROUND(B14/$B$4,2),0)</f>
        <v>0.4</v>
      </c>
      <c r="E14" s="13">
        <f>IF($B$21&gt;0,B14/$B$21,0)</f>
        <v>0.0408163265306122</v>
      </c>
    </row>
    <row r="15">
      <c r="A15" t="inlineStr">
        <is>
          <t xml:space="preserve">Drying and storage</t>
        </is>
      </c>
      <c r="B15" s="3">
        <v>9</v>
      </c>
      <c r="C15" s="3">
        <f>B15*$B$3</f>
        <v>720</v>
      </c>
      <c r="D15" s="3">
        <f>IF($B$4&gt;0,ROUND(B15/$B$4,2),0)</f>
        <v>0.16</v>
      </c>
      <c r="E15" s="13">
        <f>IF($B$21&gt;0,B15/$B$21,0)</f>
        <v>0.0166975881261596</v>
      </c>
    </row>
    <row r="16">
      <c r="A16" t="inlineStr">
        <is>
          <t xml:space="preserve">Interest on operating money</t>
        </is>
      </c>
      <c r="B16" s="3">
        <v>14</v>
      </c>
      <c r="C16" s="3">
        <f>B16*$B$3</f>
        <v>1120</v>
      </c>
      <c r="D16" s="3">
        <f>IF($B$4&gt;0,ROUND(B16/$B$4,2),0)</f>
        <v>0.25</v>
      </c>
      <c r="E16" s="13">
        <f>IF($B$21&gt;0,B16/$B$21,0)</f>
        <v>0.025974025974026</v>
      </c>
    </row>
    <row r="17">
      <c r="A17" t="inlineStr">
        <is>
          <t xml:space="preserve">Land rent (or land cost)</t>
        </is>
      </c>
      <c r="B17" s="3">
        <v>210</v>
      </c>
      <c r="C17" s="3">
        <f>B17*$B$3</f>
        <v>16800</v>
      </c>
      <c r="D17" s="3">
        <f>IF($B$4&gt;0,ROUND(B17/$B$4,2),0)</f>
        <v>3.82</v>
      </c>
      <c r="E17" s="13">
        <f>IF($B$21&gt;0,B17/$B$21,0)</f>
        <v>0.38961038961039</v>
      </c>
    </row>
    <row r="18">
      <c r="A18" t="inlineStr">
        <is>
          <t xml:space="preserve">Machinery ownership</t>
        </is>
      </c>
      <c r="B18" s="3">
        <v>58</v>
      </c>
      <c r="C18" s="3">
        <f>B18*$B$3</f>
        <v>4640</v>
      </c>
      <c r="D18" s="3">
        <f>IF($B$4&gt;0,ROUND(B18/$B$4,2),0)</f>
        <v>1.05</v>
      </c>
      <c r="E18" s="13">
        <f>IF($B$21&gt;0,B18/$B$21,0)</f>
        <v>0.10760667903525</v>
      </c>
    </row>
    <row r="19">
      <c r="A19" t="inlineStr">
        <is>
          <t xml:space="preserve">Hired labor</t>
        </is>
      </c>
      <c r="B19" s="3">
        <v>16</v>
      </c>
      <c r="C19" s="3">
        <f>B19*$B$3</f>
        <v>1280</v>
      </c>
      <c r="D19" s="3">
        <f>IF($B$4&gt;0,ROUND(B19/$B$4,2),0)</f>
        <v>0.29</v>
      </c>
      <c r="E19" s="13">
        <f>IF($B$21&gt;0,B19/$B$21,0)</f>
        <v>0.0296846011131725</v>
      </c>
    </row>
    <row r="20">
      <c r="A20" t="inlineStr">
        <is>
          <t xml:space="preserve">Other</t>
        </is>
      </c>
      <c r="B20" s="3">
        <v>12</v>
      </c>
      <c r="C20" s="3">
        <f>B20*$B$3</f>
        <v>960</v>
      </c>
      <c r="D20" s="3">
        <f>IF($B$4&gt;0,ROUND(B20/$B$4,2),0)</f>
        <v>0.22</v>
      </c>
      <c r="E20" s="13">
        <f>IF($B$21&gt;0,B20/$B$21,0)</f>
        <v>0.0222634508348794</v>
      </c>
    </row>
    <row r="21">
      <c r="A21" s="2" t="inlineStr">
        <is>
          <t xml:space="preserve">Total cost</t>
        </is>
      </c>
      <c r="B21" s="4">
        <f>SUM(B9:B20)</f>
        <v>539</v>
      </c>
      <c r="C21" s="4">
        <f>SUM(C9:C20)</f>
        <v>43120</v>
      </c>
      <c r="D21" s="4">
        <f>IF(B4&gt;0,ROUND(B21/B4,2),0)</f>
        <v>9.8</v>
      </c>
    </row>
    <row r="23">
      <c r="A23" t="inlineStr">
        <is>
          <t xml:space="preserve">Revenue</t>
        </is>
      </c>
      <c r="B23" s="3">
        <f>B4*B6</f>
        <v>572</v>
      </c>
      <c r="C23" s="3">
        <f>B23*B3</f>
        <v>45760</v>
      </c>
    </row>
    <row r="24">
      <c r="A24" s="2" t="inlineStr">
        <is>
          <t xml:space="preserve">Net return</t>
        </is>
      </c>
      <c r="B24" s="4">
        <f>B23-B21</f>
        <v>33</v>
      </c>
      <c r="C24" s="4">
        <f>B24*B3</f>
        <v>2640</v>
      </c>
    </row>
    <row r="25">
      <c r="A25" s="2" t="inlineStr">
        <is>
          <t xml:space="preserve">Break-even price per unit</t>
        </is>
      </c>
      <c r="B25" s="4">
        <f>IF(B4&gt;0,ROUND(B21/B4,2),0)</f>
        <v>9.8</v>
      </c>
    </row>
    <row r="26">
      <c r="A26" t="inlineStr">
        <is>
          <t xml:space="preserve">Break-even yield per acre</t>
        </is>
      </c>
      <c r="B26" s="7">
        <f>IF(B6&gt;0,ROUND(B21/B6,1),0)</f>
        <v>51.8</v>
      </c>
    </row>
    <row r="27">
      <c r="A27" t="inlineStr">
        <is>
          <t xml:space="preserve">Price could fall by</t>
        </is>
      </c>
      <c r="B27" s="13">
        <f>IF(B6&gt;0,(B6-B25)/B6,0)</f>
        <v>0.0576923076923077</v>
      </c>
    </row>
    <row r="29">
      <c r="A29" s="2" t="inlineStr">
        <is>
          <t xml:space="preserve">Yield vs expected</t>
        </is>
      </c>
      <c r="B29" s="4" t="inlineStr">
        <is>
          <t xml:space="preserve">Yield per acre</t>
        </is>
      </c>
      <c r="C29" s="4" t="inlineStr">
        <is>
          <t xml:space="preserve">Break-even price</t>
        </is>
      </c>
      <c r="D29" s="4" t="inlineStr">
        <is>
          <t xml:space="preserve">Net per acre at expected price</t>
        </is>
      </c>
    </row>
    <row r="30">
      <c r="A30" s="13">
        <v>0.8</v>
      </c>
      <c r="B30" s="7">
        <f>ROUND($B$4*A30,1)</f>
        <v>44</v>
      </c>
      <c r="C30" s="3">
        <f>IF(B30&gt;0,ROUND($B$21/B30,2),0)</f>
        <v>12.25</v>
      </c>
      <c r="D30" s="3">
        <f>ROUND(B30*$B$6-$B$21,2)</f>
        <v>-81.4</v>
      </c>
    </row>
    <row r="31">
      <c r="A31" s="13">
        <v>0.9</v>
      </c>
      <c r="B31" s="7">
        <f>ROUND($B$4*A31,1)</f>
        <v>49.5</v>
      </c>
      <c r="C31" s="3">
        <f>IF(B31&gt;0,ROUND($B$21/B31,2),0)</f>
        <v>10.89</v>
      </c>
      <c r="D31" s="3">
        <f>ROUND(B31*$B$6-$B$21,2)</f>
        <v>-24.2</v>
      </c>
    </row>
    <row r="32">
      <c r="A32" s="13">
        <v>1</v>
      </c>
      <c r="B32" s="7">
        <f>ROUND($B$4*A32,1)</f>
        <v>55</v>
      </c>
      <c r="C32" s="3">
        <f>IF(B32&gt;0,ROUND($B$21/B32,2),0)</f>
        <v>9.8</v>
      </c>
      <c r="D32" s="3">
        <f>ROUND(B32*$B$6-$B$21,2)</f>
        <v>33</v>
      </c>
    </row>
    <row r="33">
      <c r="A33" s="13">
        <v>1.1</v>
      </c>
      <c r="B33" s="7">
        <f>ROUND($B$4*A33,1)</f>
        <v>60.5</v>
      </c>
      <c r="C33" s="3">
        <f>IF(B33&gt;0,ROUND($B$21/B33,2),0)</f>
        <v>8.91</v>
      </c>
      <c r="D33" s="3">
        <f>ROUND(B33*$B$6-$B$21,2)</f>
        <v>90.2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crop budget and break-even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