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leaning quote" sheetId="1" r:id="rId1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mmm d, yyyy"/>
    <numFmt numFmtId="166" formatCode="0.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5"/>
  <sheetViews>
    <sheetView workbookViewId="0"/>
  </sheetViews>
  <sheetFormatPr defaultRowHeight="15"/>
  <cols>
    <col min="1" max="1" width="40.7" customWidth="1"/>
    <col min="2" max="2" width="26.7" customWidth="1"/>
    <col min="3" max="3" width="12.7" customWidth="1"/>
    <col min="4" max="4" width="32.7" customWidth="1"/>
    <col min="5" max="5" width="13.7" customWidth="1"/>
  </cols>
  <sheetData>
    <row r="1">
      <c r="A1" s="2" t="inlineStr">
        <is>
          <t xml:space="preserve">House cleaning quote</t>
        </is>
      </c>
    </row>
    <row r="2">
      <c r="A2" t="inlineStr">
        <is>
          <t xml:space="preserve">Client</t>
        </is>
      </c>
      <c r="B2" t="inlineStr">
        <is>
          <t xml:space="preserve">New client, 3 bed / 2.5 bath</t>
        </is>
      </c>
    </row>
    <row r="3">
      <c r="A3" t="inlineStr">
        <is>
          <t xml:space="preserve">Quote date</t>
        </is>
      </c>
      <c r="B3" s="5">
        <v>46328</v>
      </c>
    </row>
    <row r="5">
      <c r="A5" t="inlineStr">
        <is>
          <t xml:space="preserve">Home size (sq ft)</t>
        </is>
      </c>
      <c r="B5" s="9">
        <v>2200</v>
      </c>
      <c r="D5" t="inlineStr">
        <is>
          <t xml:space="preserve">Base price per sq ft</t>
        </is>
      </c>
      <c r="E5" s="11">
        <v>0.09</v>
      </c>
    </row>
    <row r="6">
      <c r="A6" t="inlineStr">
        <is>
          <t xml:space="preserve">Bedrooms</t>
        </is>
      </c>
      <c r="B6" s="9">
        <v>3</v>
      </c>
      <c r="D6" t="inlineStr">
        <is>
          <t xml:space="preserve">Price per bathroom</t>
        </is>
      </c>
      <c r="E6" s="3">
        <v>18</v>
      </c>
    </row>
    <row r="7">
      <c r="A7" t="inlineStr">
        <is>
          <t xml:space="preserve">Bathrooms</t>
        </is>
      </c>
      <c r="B7" s="7">
        <v>2.5</v>
      </c>
      <c r="D7" t="inlineStr">
        <is>
          <t xml:space="preserve">Sq ft cleaned per cleaner hour</t>
        </is>
      </c>
      <c r="E7" s="9">
        <v>500</v>
      </c>
    </row>
    <row r="8">
      <c r="A8" t="inlineStr">
        <is>
          <t xml:space="preserve">Frequency</t>
        </is>
      </c>
      <c r="B8" t="inlineStr">
        <is>
          <t xml:space="preserve">Biweekly</t>
        </is>
      </c>
      <c r="D8" t="inlineStr">
        <is>
          <t xml:space="preserve">Cleaner cost per hour</t>
        </is>
      </c>
      <c r="E8" s="3">
        <v>24.5</v>
      </c>
    </row>
    <row r="9">
      <c r="D9" t="inlineStr">
        <is>
          <t xml:space="preserve">Minimum visit price</t>
        </is>
      </c>
      <c r="E9" s="3">
        <v>140</v>
      </c>
    </row>
    <row r="10">
      <c r="D10" t="inlineStr">
        <is>
          <t xml:space="preserve">First clean surcharge</t>
        </is>
      </c>
      <c r="E10" s="13">
        <v>0.5</v>
      </c>
    </row>
    <row r="12">
      <c r="D12" s="2" t="inlineStr">
        <is>
          <t xml:space="preserve">Frequency</t>
        </is>
      </c>
      <c r="E12" s="2" t="inlineStr">
        <is>
          <t xml:space="preserve">Discount</t>
        </is>
      </c>
    </row>
    <row r="13">
      <c r="D13" t="inlineStr">
        <is>
          <t xml:space="preserve">Weekly</t>
        </is>
      </c>
      <c r="E13" s="13">
        <v>0.2</v>
      </c>
    </row>
    <row r="14">
      <c r="D14" t="inlineStr">
        <is>
          <t xml:space="preserve">Biweekly</t>
        </is>
      </c>
      <c r="E14" s="13">
        <v>0.15</v>
      </c>
    </row>
    <row r="15">
      <c r="D15" t="inlineStr">
        <is>
          <t xml:space="preserve">Monthly</t>
        </is>
      </c>
      <c r="E15" s="13">
        <v>0.1</v>
      </c>
    </row>
    <row r="16">
      <c r="D16" t="inlineStr">
        <is>
          <t xml:space="preserve">One-time</t>
        </is>
      </c>
      <c r="E16" s="13">
        <v>0</v>
      </c>
    </row>
    <row r="18">
      <c r="A18" s="2" t="inlineStr">
        <is>
          <t xml:space="preserve">Add-on</t>
        </is>
      </c>
      <c r="B18" s="2" t="inlineStr">
        <is>
          <t xml:space="preserve">Qty</t>
        </is>
      </c>
      <c r="C18" s="4" t="inlineStr">
        <is>
          <t xml:space="preserve">Price each</t>
        </is>
      </c>
      <c r="D18" s="2" t="inlineStr">
        <is>
          <t xml:space="preserve">Minutes each</t>
        </is>
      </c>
      <c r="E18" s="2" t="inlineStr">
        <is>
          <t xml:space="preserve">Line</t>
        </is>
      </c>
    </row>
    <row r="19">
      <c r="A19" t="inlineStr">
        <is>
          <t xml:space="preserve">Inside oven</t>
        </is>
      </c>
      <c r="B19" s="9">
        <v>1</v>
      </c>
      <c r="C19" s="3">
        <v>35</v>
      </c>
      <c r="D19" s="9">
        <v>30</v>
      </c>
      <c r="E19" s="3">
        <f>ROUND(B19*C19,2)</f>
        <v>35</v>
      </c>
    </row>
    <row r="20">
      <c r="A20" t="inlineStr">
        <is>
          <t xml:space="preserve">Inside fridge</t>
        </is>
      </c>
      <c r="B20" s="9">
        <v>1</v>
      </c>
      <c r="C20" s="3">
        <v>30</v>
      </c>
      <c r="D20" s="9">
        <v>25</v>
      </c>
      <c r="E20" s="3">
        <f>ROUND(B20*C20,2)</f>
        <v>30</v>
      </c>
    </row>
    <row r="21">
      <c r="A21" t="inlineStr">
        <is>
          <t xml:space="preserve">Interior windows (each)</t>
        </is>
      </c>
      <c r="B21" s="9">
        <v>0</v>
      </c>
      <c r="C21" s="3">
        <v>6</v>
      </c>
      <c r="D21" s="9">
        <v>8</v>
      </c>
      <c r="E21" s="3">
        <f>ROUND(B21*C21,2)</f>
        <v>0</v>
      </c>
    </row>
    <row r="22">
      <c r="A22" t="inlineStr">
        <is>
          <t xml:space="preserve">Baseboards (per room)</t>
        </is>
      </c>
      <c r="B22" s="9">
        <v>0</v>
      </c>
      <c r="C22" s="3">
        <v>8</v>
      </c>
      <c r="D22" s="9">
        <v>10</v>
      </c>
      <c r="E22" s="3">
        <f>ROUND(B22*C22,2)</f>
        <v>0</v>
      </c>
    </row>
    <row r="23">
      <c r="A23" t="inlineStr">
        <is>
          <t xml:space="preserve">Load of laundry</t>
        </is>
      </c>
      <c r="B23" s="9">
        <v>1</v>
      </c>
      <c r="C23" s="3">
        <v>15</v>
      </c>
      <c r="D23" s="9">
        <v>10</v>
      </c>
      <c r="E23" s="3">
        <f>ROUND(B23*C23,2)</f>
        <v>15</v>
      </c>
    </row>
    <row r="25">
      <c r="A25" t="inlineStr">
        <is>
          <t xml:space="preserve">Base price (sq ft and bathrooms)</t>
        </is>
      </c>
      <c r="E25" s="3">
        <f>ROUND(B5*E5+B7*E6,2)</f>
        <v>243</v>
      </c>
    </row>
    <row r="26">
      <c r="A26" t="inlineStr">
        <is>
          <t xml:space="preserve">Frequency discount</t>
        </is>
      </c>
      <c r="D26" s="13">
        <f>_xlfn.XLOOKUP(B8,D13:D16,E13:E16)</f>
        <v>0.15</v>
      </c>
      <c r="E26" s="3">
        <f>-ROUND(E25*D26,2)</f>
        <v>-36.45</v>
      </c>
    </row>
    <row r="27">
      <c r="A27" t="inlineStr">
        <is>
          <t xml:space="preserve">Add-ons</t>
        </is>
      </c>
      <c r="E27" s="3">
        <f>SUM(E19:E23)</f>
        <v>80</v>
      </c>
    </row>
    <row r="28">
      <c r="A28" s="2" t="inlineStr">
        <is>
          <t xml:space="preserve">Price per visit</t>
        </is>
      </c>
      <c r="E28" s="4">
        <f>MAX(E9,E25+E26+E27)</f>
        <v>286.55</v>
      </c>
    </row>
    <row r="29">
      <c r="A29" s="2" t="inlineStr">
        <is>
          <t xml:space="preserve">First clean (no discount, plus surcharge)</t>
        </is>
      </c>
      <c r="E29" s="4">
        <f>MAX(E9,ROUND(E25*(1+E10)+E27,2))</f>
        <v>444.5</v>
      </c>
    </row>
    <row r="31">
      <c r="A31" t="inlineStr">
        <is>
          <t xml:space="preserve">Estimated cleaner hours per visit</t>
        </is>
      </c>
      <c r="E31" s="7">
        <f>ROUND(B5/E7+SUMPRODUCT(B19:B23,D19:D23)/60,1)</f>
        <v>5.5</v>
      </c>
    </row>
    <row r="32">
      <c r="A32" t="inlineStr">
        <is>
          <t xml:space="preserve">Labor cost per visit</t>
        </is>
      </c>
      <c r="E32" s="3">
        <f>ROUND(E31*E8,2)</f>
        <v>134.75</v>
      </c>
    </row>
    <row r="33">
      <c r="A33" s="2" t="inlineStr">
        <is>
          <t xml:space="preserve">Gross profit per visit</t>
        </is>
      </c>
      <c r="E33" s="4">
        <f>E28-E32</f>
        <v>151.8</v>
      </c>
    </row>
    <row r="34">
      <c r="A34" t="inlineStr">
        <is>
          <t xml:space="preserve">Gross margin</t>
        </is>
      </c>
      <c r="E34" s="13">
        <f>IF(E28&gt;0,E33/E28,0)</f>
        <v>0.529750479846449</v>
      </c>
    </row>
    <row r="35">
      <c r="A35" t="inlineStr">
        <is>
          <t xml:space="preserve">Revenue per cleaner hour</t>
        </is>
      </c>
      <c r="E35" s="3">
        <f>IF(E31&gt;0,ROUND(E28/E31,2),0)</f>
        <v>52.1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Free house cleaning quote calculator template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