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ill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24.7" customWidth="1"/>
    <col min="2" max="2" width="14.7" customWidth="1"/>
    <col min="3" max="3" width="12.7" customWidth="1"/>
    <col min="4" max="4" width="9.7" customWidth="1"/>
    <col min="5" max="5" width="10.7" customWidth="1"/>
    <col min="6" max="6" width="14.7" customWidth="1"/>
    <col min="7" max="7" width="14.7" customWidth="1"/>
    <col min="8" max="8" width="11.7" customWidth="1"/>
    <col min="9" max="9" width="10.7" customWidth="1"/>
  </cols>
  <sheetData>
    <row r="1">
      <c r="A1" s="2" t="inlineStr">
        <is>
          <t xml:space="preserve">Bill payment tracker</t>
        </is>
      </c>
    </row>
    <row r="2">
      <c r="A2" t="inlineStr">
        <is>
          <t xml:space="preserve">Month (first day)</t>
        </is>
      </c>
      <c r="B2" s="5">
        <v>46327</v>
      </c>
    </row>
    <row r="3">
      <c r="A3" t="inlineStr">
        <is>
          <t xml:space="preserve">As of date</t>
        </is>
      </c>
      <c r="B3" s="5">
        <v>46338</v>
      </c>
    </row>
    <row r="5">
      <c r="A5" s="2" t="inlineStr">
        <is>
          <t xml:space="preserve">Bill</t>
        </is>
      </c>
      <c r="B5" s="2" t="inlineStr">
        <is>
          <t xml:space="preserve">Category</t>
        </is>
      </c>
      <c r="C5" s="4" t="inlineStr">
        <is>
          <t xml:space="preserve">Amount</t>
        </is>
      </c>
      <c r="D5" s="10" t="inlineStr">
        <is>
          <t xml:space="preserve">Due day</t>
        </is>
      </c>
      <c r="E5" s="2" t="inlineStr">
        <is>
          <t xml:space="preserve">Autopay?</t>
        </is>
      </c>
      <c r="F5" s="6" t="inlineStr">
        <is>
          <t xml:space="preserve">Due date</t>
        </is>
      </c>
      <c r="G5" s="6" t="inlineStr">
        <is>
          <t xml:space="preserve">Date paid</t>
        </is>
      </c>
      <c r="H5" s="2" t="inlineStr">
        <is>
          <t xml:space="preserve">Status</t>
        </is>
      </c>
      <c r="I5" s="10" t="inlineStr">
        <is>
          <t xml:space="preserve">Days left</t>
        </is>
      </c>
    </row>
    <row r="6">
      <c r="A6" t="inlineStr">
        <is>
          <t xml:space="preserve">Rent</t>
        </is>
      </c>
      <c r="B6" t="inlineStr">
        <is>
          <t xml:space="preserve">Housing</t>
        </is>
      </c>
      <c r="C6" s="3">
        <v>1650</v>
      </c>
      <c r="D6" s="9">
        <v>1</v>
      </c>
      <c r="E6" t="inlineStr">
        <is>
          <t xml:space="preserve">No</t>
        </is>
      </c>
      <c r="F6" s="5">
        <f>IF(A6="","",DATE(YEAR($B$2),MONTH($B$2),MIN(D6,DAY(EOMONTH($B$2,0)))))</f>
        <v>46327</v>
      </c>
      <c r="G6" s="5">
        <v>46325</v>
      </c>
      <c r="H6" t="str">
        <f>IF(A6="","",IF(G6&lt;&gt;"",IF(G6&gt;F6,"Paid late","Paid"),IF(F6&lt;$B$3,"Overdue",IF(F6-$B$3&lt;=7,"Due soon","Upcoming"))))</f>
        <v>Paid</v>
      </c>
      <c r="I6" s="9" t="str">
        <f>IF(OR(A6="",G6&lt;&gt;""),"",F6-$B$3)</f>
        <v/>
      </c>
    </row>
    <row r="7">
      <c r="A7" t="inlineStr">
        <is>
          <t xml:space="preserve">Renters insurance</t>
        </is>
      </c>
      <c r="B7" t="inlineStr">
        <is>
          <t xml:space="preserve">Insurance</t>
        </is>
      </c>
      <c r="C7" s="3">
        <v>18</v>
      </c>
      <c r="D7" s="9">
        <v>1</v>
      </c>
      <c r="E7" t="inlineStr">
        <is>
          <t xml:space="preserve">Yes</t>
        </is>
      </c>
      <c r="F7" s="5">
        <f>IF(A7="","",DATE(YEAR($B$2),MONTH($B$2),MIN(D7,DAY(EOMONTH($B$2,0)))))</f>
        <v>46327</v>
      </c>
      <c r="G7" s="5">
        <v>46327</v>
      </c>
      <c r="H7" t="str">
        <f>IF(A7="","",IF(G7&lt;&gt;"",IF(G7&gt;F7,"Paid late","Paid"),IF(F7&lt;$B$3,"Overdue",IF(F7-$B$3&lt;=7,"Due soon","Upcoming"))))</f>
        <v>Paid</v>
      </c>
      <c r="I7" s="9" t="str">
        <f>IF(OR(A7="",G7&lt;&gt;""),"",F7-$B$3)</f>
        <v/>
      </c>
    </row>
    <row r="8">
      <c r="A8" t="inlineStr">
        <is>
          <t xml:space="preserve">Streaming bundle</t>
        </is>
      </c>
      <c r="B8" t="inlineStr">
        <is>
          <t xml:space="preserve">Subscriptions</t>
        </is>
      </c>
      <c r="C8" s="3">
        <v>22.99</v>
      </c>
      <c r="D8" s="9">
        <v>3</v>
      </c>
      <c r="E8" t="inlineStr">
        <is>
          <t xml:space="preserve">Yes</t>
        </is>
      </c>
      <c r="F8" s="5">
        <f>IF(A8="","",DATE(YEAR($B$2),MONTH($B$2),MIN(D8,DAY(EOMONTH($B$2,0)))))</f>
        <v>46329</v>
      </c>
      <c r="G8" s="5">
        <v>46329</v>
      </c>
      <c r="H8" t="str">
        <f>IF(A8="","",IF(G8&lt;&gt;"",IF(G8&gt;F8,"Paid late","Paid"),IF(F8&lt;$B$3,"Overdue",IF(F8-$B$3&lt;=7,"Due soon","Upcoming"))))</f>
        <v>Paid</v>
      </c>
      <c r="I8" s="9" t="str">
        <f>IF(OR(A8="",G8&lt;&gt;""),"",F8-$B$3)</f>
        <v/>
      </c>
    </row>
    <row r="9">
      <c r="A9" t="inlineStr">
        <is>
          <t xml:space="preserve">Car payment</t>
        </is>
      </c>
      <c r="B9" t="inlineStr">
        <is>
          <t xml:space="preserve">Transport</t>
        </is>
      </c>
      <c r="C9" s="3">
        <v>389</v>
      </c>
      <c r="D9" s="9">
        <v>5</v>
      </c>
      <c r="E9" t="inlineStr">
        <is>
          <t xml:space="preserve">Yes</t>
        </is>
      </c>
      <c r="F9" s="5">
        <f>IF(A9="","",DATE(YEAR($B$2),MONTH($B$2),MIN(D9,DAY(EOMONTH($B$2,0)))))</f>
        <v>46331</v>
      </c>
      <c r="G9" s="5">
        <v>46331</v>
      </c>
      <c r="H9" t="str">
        <f>IF(A9="","",IF(G9&lt;&gt;"",IF(G9&gt;F9,"Paid late","Paid"),IF(F9&lt;$B$3,"Overdue",IF(F9-$B$3&lt;=7,"Due soon","Upcoming"))))</f>
        <v>Paid</v>
      </c>
      <c r="I9" s="9" t="str">
        <f>IF(OR(A9="",G9&lt;&gt;""),"",F9-$B$3)</f>
        <v/>
      </c>
    </row>
    <row r="10">
      <c r="A10" t="inlineStr">
        <is>
          <t xml:space="preserve">Daycare</t>
        </is>
      </c>
      <c r="B10" t="inlineStr">
        <is>
          <t xml:space="preserve">Family</t>
        </is>
      </c>
      <c r="C10" s="3">
        <v>980</v>
      </c>
      <c r="D10" s="9">
        <v>7</v>
      </c>
      <c r="E10" t="inlineStr">
        <is>
          <t xml:space="preserve">No</t>
        </is>
      </c>
      <c r="F10" s="5">
        <f>IF(A10="","",DATE(YEAR($B$2),MONTH($B$2),MIN(D10,DAY(EOMONTH($B$2,0)))))</f>
        <v>46333</v>
      </c>
      <c r="G10" s="5">
        <v>46333</v>
      </c>
      <c r="H10" t="str">
        <f>IF(A10="","",IF(G10&lt;&gt;"",IF(G10&gt;F10,"Paid late","Paid"),IF(F10&lt;$B$3,"Overdue",IF(F10-$B$3&lt;=7,"Due soon","Upcoming"))))</f>
        <v>Paid</v>
      </c>
      <c r="I10" s="9" t="str">
        <f>IF(OR(A10="",G10&lt;&gt;""),"",F10-$B$3)</f>
        <v/>
      </c>
    </row>
    <row r="11">
      <c r="A11" t="inlineStr">
        <is>
          <t xml:space="preserve">Natural gas</t>
        </is>
      </c>
      <c r="B11" t="inlineStr">
        <is>
          <t xml:space="preserve">Utilities</t>
        </is>
      </c>
      <c r="C11" s="3">
        <v>48.75</v>
      </c>
      <c r="D11" s="9">
        <v>9</v>
      </c>
      <c r="E11" t="inlineStr">
        <is>
          <t xml:space="preserve">No</t>
        </is>
      </c>
      <c r="F11" s="5">
        <f>IF(A11="","",DATE(YEAR($B$2),MONTH($B$2),MIN(D11,DAY(EOMONTH($B$2,0)))))</f>
        <v>46335</v>
      </c>
      <c r="G11" s="5">
        <v>46336</v>
      </c>
      <c r="H11" t="str">
        <f>IF(A11="","",IF(G11&lt;&gt;"",IF(G11&gt;F11,"Paid late","Paid"),IF(F11&lt;$B$3,"Overdue",IF(F11-$B$3&lt;=7,"Due soon","Upcoming"))))</f>
        <v>Paid late</v>
      </c>
      <c r="I11" s="9" t="str">
        <f>IF(OR(A11="",G11&lt;&gt;""),"",F11-$B$3)</f>
        <v/>
      </c>
    </row>
    <row r="12">
      <c r="A12" t="inlineStr">
        <is>
          <t xml:space="preserve">Gym membership</t>
        </is>
      </c>
      <c r="B12" t="inlineStr">
        <is>
          <t xml:space="preserve">Subscriptions</t>
        </is>
      </c>
      <c r="C12" s="3">
        <v>39</v>
      </c>
      <c r="D12" s="9">
        <v>10</v>
      </c>
      <c r="E12" t="inlineStr">
        <is>
          <t xml:space="preserve">Yes</t>
        </is>
      </c>
      <c r="F12" s="5">
        <f>IF(A12="","",DATE(YEAR($B$2),MONTH($B$2),MIN(D12,DAY(EOMONTH($B$2,0)))))</f>
        <v>46336</v>
      </c>
      <c r="H12" t="str">
        <f>IF(A12="","",IF(G12&lt;&gt;"",IF(G12&gt;F12,"Paid late","Paid"),IF(F12&lt;$B$3,"Overdue",IF(F12-$B$3&lt;=7,"Due soon","Upcoming"))))</f>
        <v>Overdue</v>
      </c>
      <c r="I12" s="9">
        <f>IF(OR(A12="",G12&lt;&gt;""),"",F12-$B$3)</f>
        <v>-2</v>
      </c>
    </row>
    <row r="13">
      <c r="A13" t="inlineStr">
        <is>
          <t xml:space="preserve">Internet</t>
        </is>
      </c>
      <c r="B13" t="inlineStr">
        <is>
          <t xml:space="preserve">Utilities</t>
        </is>
      </c>
      <c r="C13" s="3">
        <v>70</v>
      </c>
      <c r="D13" s="9">
        <v>14</v>
      </c>
      <c r="E13" t="inlineStr">
        <is>
          <t xml:space="preserve">Yes</t>
        </is>
      </c>
      <c r="F13" s="5">
        <f>IF(A13="","",DATE(YEAR($B$2),MONTH($B$2),MIN(D13,DAY(EOMONTH($B$2,0)))))</f>
        <v>46340</v>
      </c>
      <c r="H13" t="str">
        <f>IF(A13="","",IF(G13&lt;&gt;"",IF(G13&gt;F13,"Paid late","Paid"),IF(F13&lt;$B$3,"Overdue",IF(F13-$B$3&lt;=7,"Due soon","Upcoming"))))</f>
        <v>Due soon</v>
      </c>
      <c r="I13" s="9">
        <f>IF(OR(A13="",G13&lt;&gt;""),"",F13-$B$3)</f>
        <v>2</v>
      </c>
    </row>
    <row r="14">
      <c r="A14" t="inlineStr">
        <is>
          <t xml:space="preserve">Student loan</t>
        </is>
      </c>
      <c r="B14" t="inlineStr">
        <is>
          <t xml:space="preserve">Debt</t>
        </is>
      </c>
      <c r="C14" s="3">
        <v>210</v>
      </c>
      <c r="D14" s="9">
        <v>15</v>
      </c>
      <c r="E14" t="inlineStr">
        <is>
          <t xml:space="preserve">No</t>
        </is>
      </c>
      <c r="F14" s="5">
        <f>IF(A14="","",DATE(YEAR($B$2),MONTH($B$2),MIN(D14,DAY(EOMONTH($B$2,0)))))</f>
        <v>46341</v>
      </c>
      <c r="H14" t="str">
        <f>IF(A14="","",IF(G14&lt;&gt;"",IF(G14&gt;F14,"Paid late","Paid"),IF(F14&lt;$B$3,"Overdue",IF(F14-$B$3&lt;=7,"Due soon","Upcoming"))))</f>
        <v>Due soon</v>
      </c>
      <c r="I14" s="9">
        <f>IF(OR(A14="",G14&lt;&gt;""),"",F14-$B$3)</f>
        <v>3</v>
      </c>
    </row>
    <row r="15">
      <c r="A15" t="inlineStr">
        <is>
          <t xml:space="preserve">Electric</t>
        </is>
      </c>
      <c r="B15" t="inlineStr">
        <is>
          <t xml:space="preserve">Utilities</t>
        </is>
      </c>
      <c r="C15" s="3">
        <v>128.4</v>
      </c>
      <c r="D15" s="9">
        <v>18</v>
      </c>
      <c r="E15" t="inlineStr">
        <is>
          <t xml:space="preserve">Yes</t>
        </is>
      </c>
      <c r="F15" s="5">
        <f>IF(A15="","",DATE(YEAR($B$2),MONTH($B$2),MIN(D15,DAY(EOMONTH($B$2,0)))))</f>
        <v>46344</v>
      </c>
      <c r="H15" t="str">
        <f>IF(A15="","",IF(G15&lt;&gt;"",IF(G15&gt;F15,"Paid late","Paid"),IF(F15&lt;$B$3,"Overdue",IF(F15-$B$3&lt;=7,"Due soon","Upcoming"))))</f>
        <v>Due soon</v>
      </c>
      <c r="I15" s="9">
        <f>IF(OR(A15="",G15&lt;&gt;""),"",F15-$B$3)</f>
        <v>6</v>
      </c>
    </row>
    <row r="16">
      <c r="A16" t="inlineStr">
        <is>
          <t xml:space="preserve">Phone</t>
        </is>
      </c>
      <c r="B16" t="inlineStr">
        <is>
          <t xml:space="preserve">Utilities</t>
        </is>
      </c>
      <c r="C16" s="3">
        <v>85</v>
      </c>
      <c r="D16" s="9">
        <v>20</v>
      </c>
      <c r="E16" t="inlineStr">
        <is>
          <t xml:space="preserve">Yes</t>
        </is>
      </c>
      <c r="F16" s="5">
        <f>IF(A16="","",DATE(YEAR($B$2),MONTH($B$2),MIN(D16,DAY(EOMONTH($B$2,0)))))</f>
        <v>46346</v>
      </c>
      <c r="H16" t="str">
        <f>IF(A16="","",IF(G16&lt;&gt;"",IF(G16&gt;F16,"Paid late","Paid"),IF(F16&lt;$B$3,"Overdue",IF(F16-$B$3&lt;=7,"Due soon","Upcoming"))))</f>
        <v>Upcoming</v>
      </c>
      <c r="I16" s="9">
        <f>IF(OR(A16="",G16&lt;&gt;""),"",F16-$B$3)</f>
        <v>8</v>
      </c>
    </row>
    <row r="17">
      <c r="A17" t="inlineStr">
        <is>
          <t xml:space="preserve">Water and sewer</t>
        </is>
      </c>
      <c r="B17" t="inlineStr">
        <is>
          <t xml:space="preserve">Utilities</t>
        </is>
      </c>
      <c r="C17" s="3">
        <v>64.2</v>
      </c>
      <c r="D17" s="9">
        <v>22</v>
      </c>
      <c r="E17" t="inlineStr">
        <is>
          <t xml:space="preserve">No</t>
        </is>
      </c>
      <c r="F17" s="5">
        <f>IF(A17="","",DATE(YEAR($B$2),MONTH($B$2),MIN(D17,DAY(EOMONTH($B$2,0)))))</f>
        <v>46348</v>
      </c>
      <c r="H17" t="str">
        <f>IF(A17="","",IF(G17&lt;&gt;"",IF(G17&gt;F17,"Paid late","Paid"),IF(F17&lt;$B$3,"Overdue",IF(F17-$B$3&lt;=7,"Due soon","Upcoming"))))</f>
        <v>Upcoming</v>
      </c>
      <c r="I17" s="9">
        <f>IF(OR(A17="",G17&lt;&gt;""),"",F17-$B$3)</f>
        <v>10</v>
      </c>
    </row>
    <row r="18">
      <c r="A18" t="inlineStr">
        <is>
          <t xml:space="preserve">Credit card</t>
        </is>
      </c>
      <c r="B18" t="inlineStr">
        <is>
          <t xml:space="preserve">Debt</t>
        </is>
      </c>
      <c r="C18" s="3">
        <v>250</v>
      </c>
      <c r="D18" s="9">
        <v>25</v>
      </c>
      <c r="E18" t="inlineStr">
        <is>
          <t xml:space="preserve">No</t>
        </is>
      </c>
      <c r="F18" s="5">
        <f>IF(A18="","",DATE(YEAR($B$2),MONTH($B$2),MIN(D18,DAY(EOMONTH($B$2,0)))))</f>
        <v>46351</v>
      </c>
      <c r="H18" t="str">
        <f>IF(A18="","",IF(G18&lt;&gt;"",IF(G18&gt;F18,"Paid late","Paid"),IF(F18&lt;$B$3,"Overdue",IF(F18-$B$3&lt;=7,"Due soon","Upcoming"))))</f>
        <v>Upcoming</v>
      </c>
      <c r="I18" s="9">
        <f>IF(OR(A18="",G18&lt;&gt;""),"",F18-$B$3)</f>
        <v>13</v>
      </c>
    </row>
    <row r="19">
      <c r="A19" t="inlineStr">
        <is>
          <t xml:space="preserve">Car insurance</t>
        </is>
      </c>
      <c r="B19" t="inlineStr">
        <is>
          <t xml:space="preserve">Insurance</t>
        </is>
      </c>
      <c r="C19" s="3">
        <v>142</v>
      </c>
      <c r="D19" s="9">
        <v>28</v>
      </c>
      <c r="E19" t="inlineStr">
        <is>
          <t xml:space="preserve">Yes</t>
        </is>
      </c>
      <c r="F19" s="5">
        <f>IF(A19="","",DATE(YEAR($B$2),MONTH($B$2),MIN(D19,DAY(EOMONTH($B$2,0)))))</f>
        <v>46354</v>
      </c>
      <c r="H19" t="str">
        <f>IF(A19="","",IF(G19&lt;&gt;"",IF(G19&gt;F19,"Paid late","Paid"),IF(F19&lt;$B$3,"Overdue",IF(F19-$B$3&lt;=7,"Due soon","Upcoming"))))</f>
        <v>Upcoming</v>
      </c>
      <c r="I19" s="9">
        <f>IF(OR(A19="",G19&lt;&gt;""),"",F19-$B$3)</f>
        <v>16</v>
      </c>
    </row>
    <row r="20">
      <c r="A20" t="inlineStr">
        <is>
          <t xml:space="preserve">Cloud storage</t>
        </is>
      </c>
      <c r="B20" t="inlineStr">
        <is>
          <t xml:space="preserve">Subscriptions</t>
        </is>
      </c>
      <c r="C20" s="3">
        <v>2.99</v>
      </c>
      <c r="D20" s="9">
        <v>30</v>
      </c>
      <c r="E20" t="inlineStr">
        <is>
          <t xml:space="preserve">Yes</t>
        </is>
      </c>
      <c r="F20" s="5">
        <f>IF(A20="","",DATE(YEAR($B$2),MONTH($B$2),MIN(D20,DAY(EOMONTH($B$2,0)))))</f>
        <v>46356</v>
      </c>
      <c r="H20" t="str">
        <f>IF(A20="","",IF(G20&lt;&gt;"",IF(G20&gt;F20,"Paid late","Paid"),IF(F20&lt;$B$3,"Overdue",IF(F20-$B$3&lt;=7,"Due soon","Upcoming"))))</f>
        <v>Upcoming</v>
      </c>
      <c r="I20" s="9">
        <f>IF(OR(A20="",G20&lt;&gt;""),"",F20-$B$3)</f>
        <v>18</v>
      </c>
    </row>
    <row r="21">
      <c r="A21" t="inlineStr">
        <is>
          <t xml:space="preserve">Hospital payment plan</t>
        </is>
      </c>
      <c r="B21" t="inlineStr">
        <is>
          <t xml:space="preserve">Health</t>
        </is>
      </c>
      <c r="C21" s="3">
        <v>75</v>
      </c>
      <c r="D21" s="9">
        <v>31</v>
      </c>
      <c r="E21" t="inlineStr">
        <is>
          <t xml:space="preserve">No</t>
        </is>
      </c>
      <c r="F21" s="5">
        <f>IF(A21="","",DATE(YEAR($B$2),MONTH($B$2),MIN(D21,DAY(EOMONTH($B$2,0)))))</f>
        <v>46356</v>
      </c>
      <c r="H21" t="str">
        <f>IF(A21="","",IF(G21&lt;&gt;"",IF(G21&gt;F21,"Paid late","Paid"),IF(F21&lt;$B$3,"Overdue",IF(F21-$B$3&lt;=7,"Due soon","Upcoming"))))</f>
        <v>Upcoming</v>
      </c>
      <c r="I21" s="9">
        <f>IF(OR(A21="",G21&lt;&gt;""),"",F21-$B$3)</f>
        <v>18</v>
      </c>
    </row>
    <row r="22">
      <c r="F22" s="5" t="str">
        <f>IF(A22="","",DATE(YEAR($B$2),MONTH($B$2),MIN(D22,DAY(EOMONTH($B$2,0)))))</f>
        <v/>
      </c>
      <c r="H22" t="str">
        <f>IF(A22="","",IF(G22&lt;&gt;"",IF(G22&gt;F22,"Paid late","Paid"),IF(F22&lt;$B$3,"Overdue",IF(F22-$B$3&lt;=7,"Due soon","Upcoming"))))</f>
        <v/>
      </c>
      <c r="I22" s="9" t="str">
        <f>IF(OR(A22="",G22&lt;&gt;""),"",F22-$B$3)</f>
        <v/>
      </c>
    </row>
    <row r="23">
      <c r="F23" s="5" t="str">
        <f>IF(A23="","",DATE(YEAR($B$2),MONTH($B$2),MIN(D23,DAY(EOMONTH($B$2,0)))))</f>
        <v/>
      </c>
      <c r="H23" t="str">
        <f>IF(A23="","",IF(G23&lt;&gt;"",IF(G23&gt;F23,"Paid late","Paid"),IF(F23&lt;$B$3,"Overdue",IF(F23-$B$3&lt;=7,"Due soon","Upcoming"))))</f>
        <v/>
      </c>
      <c r="I23" s="9" t="str">
        <f>IF(OR(A23="",G23&lt;&gt;""),"",F23-$B$3)</f>
        <v/>
      </c>
    </row>
    <row r="25">
      <c r="A25" t="inlineStr">
        <is>
          <t xml:space="preserve">Total bills this month</t>
        </is>
      </c>
      <c r="C25" s="3">
        <f>SUM(C6:C23)</f>
        <v>4175.33</v>
      </c>
    </row>
    <row r="26">
      <c r="A26" t="inlineStr">
        <is>
          <t xml:space="preserve">Paid so far</t>
        </is>
      </c>
      <c r="C26" s="3">
        <f>SUMIF(H6:H23,"Paid",C6:C23)+SUMIF(H6:H23,"Paid late",C6:C23)</f>
        <v>3108.74</v>
      </c>
    </row>
    <row r="27">
      <c r="A27" s="2" t="inlineStr">
        <is>
          <t xml:space="preserve">Still to pay</t>
        </is>
      </c>
      <c r="C27" s="4">
        <f>C25-C26</f>
        <v>1066.59</v>
      </c>
    </row>
    <row r="28">
      <c r="A28" t="inlineStr">
        <is>
          <t xml:space="preserve">Overdue now</t>
        </is>
      </c>
      <c r="C28" s="3">
        <f>SUMIF(H6:H23,"Overdue",C6:C23)</f>
        <v>39</v>
      </c>
    </row>
    <row r="29">
      <c r="A29" t="inlineStr">
        <is>
          <t xml:space="preserve">Due in the next 7 days</t>
        </is>
      </c>
      <c r="C29" s="3">
        <f>SUMIF(H6:H23,"Due soon",C6:C23)</f>
        <v>408.4</v>
      </c>
    </row>
    <row r="30">
      <c r="A30" t="inlineStr">
        <is>
          <t xml:space="preserve">Bills on autopay</t>
        </is>
      </c>
      <c r="C30" s="9">
        <f>COUNTIF(E6:E23,"Yes")</f>
        <v>9</v>
      </c>
    </row>
    <row r="31">
      <c r="A31" t="inlineStr">
        <is>
          <t xml:space="preserve">Paid late this month</t>
        </is>
      </c>
      <c r="C31" s="9">
        <f>COUNTIF(H6:H23,"Paid late")</f>
        <v>1</v>
      </c>
    </row>
    <row r="32">
      <c r="A32" t="inlineStr">
        <is>
          <t xml:space="preserve">Next unpaid bill</t>
        </is>
      </c>
      <c r="C32" s="3" t="str">
        <f>IFERROR(INDEX(A6:A23,MATCH(MIN(I6:I23),I6:I23,0)),"None")</f>
        <v>Gym membership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bill payment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