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tat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RowHeight="15"/>
  <cols>
    <col min="1" max="1" width="20.7" customWidth="1"/>
    <col min="2" max="2" width="12.7" customWidth="1"/>
    <col min="3" max="3" width="15.7" customWidth="1"/>
    <col min="4" max="4" width="13.7" customWidth="1"/>
    <col min="5" max="5" width="14.7" customWidth="1"/>
    <col min="6" max="6" width="9.7" customWidth="1"/>
    <col min="7" max="7" width="12.7" customWidth="1"/>
    <col min="8" max="8" width="8.7" customWidth="1"/>
    <col min="9" max="9" width="15.7" customWidth="1"/>
  </cols>
  <sheetData>
    <row r="1">
      <c r="A1" s="2" t="inlineStr">
        <is>
          <t xml:space="preserve">Season stats: Westfield varsity basketball</t>
        </is>
      </c>
    </row>
    <row r="2">
      <c r="A2" t="inlineStr">
        <is>
          <t xml:space="preserve">Minimum field goal attempts for FG% leader</t>
        </is>
      </c>
      <c r="F2" s="9">
        <v>40</v>
      </c>
    </row>
    <row r="4">
      <c r="A4" s="2" t="inlineStr">
        <is>
          <t xml:space="preserve">Player</t>
        </is>
      </c>
      <c r="B4" s="10" t="inlineStr">
        <is>
          <t xml:space="preserve">Games</t>
        </is>
      </c>
      <c r="C4" s="10" t="inlineStr">
        <is>
          <t xml:space="preserve">Points</t>
        </is>
      </c>
      <c r="D4" s="10" t="inlineStr">
        <is>
          <t xml:space="preserve">Rebounds</t>
        </is>
      </c>
      <c r="E4" s="10" t="inlineStr">
        <is>
          <t xml:space="preserve">Assists</t>
        </is>
      </c>
      <c r="F4" s="10" t="inlineStr">
        <is>
          <t xml:space="preserve">FG made</t>
        </is>
      </c>
      <c r="G4" s="10" t="inlineStr">
        <is>
          <t xml:space="preserve">FG attempts</t>
        </is>
      </c>
      <c r="H4" s="14" t="inlineStr">
        <is>
          <t xml:space="preserve">FG%</t>
        </is>
      </c>
      <c r="I4" s="14" t="inlineStr">
        <is>
          <t xml:space="preserve">FG% (qualified)</t>
        </is>
      </c>
    </row>
    <row r="5">
      <c r="A5" t="inlineStr">
        <is>
          <t xml:space="preserve">Jordan Ellis</t>
        </is>
      </c>
      <c r="B5" s="9">
        <v>14</v>
      </c>
      <c r="C5" s="9">
        <v>238</v>
      </c>
      <c r="D5" s="9">
        <v>62</v>
      </c>
      <c r="E5" s="9">
        <v>41</v>
      </c>
      <c r="F5" s="9">
        <v>92</v>
      </c>
      <c r="G5" s="9">
        <v>201</v>
      </c>
      <c r="H5" s="13">
        <f>IF(G5&gt;0,F5/G5,0)</f>
        <v>0.45771144278607</v>
      </c>
      <c r="I5" s="13">
        <f>IF(G5&gt;=$F$2,H5,0)</f>
        <v>0.45771144278607</v>
      </c>
    </row>
    <row r="6">
      <c r="A6" t="inlineStr">
        <is>
          <t xml:space="preserve">Marcus Hill</t>
        </is>
      </c>
      <c r="B6" s="9">
        <v>9</v>
      </c>
      <c r="C6" s="9">
        <v>171</v>
      </c>
      <c r="D6" s="9">
        <v>38</v>
      </c>
      <c r="E6" s="9">
        <v>55</v>
      </c>
      <c r="F6" s="9">
        <v>64</v>
      </c>
      <c r="G6" s="9">
        <v>139</v>
      </c>
      <c r="H6" s="13">
        <f>IF(G6&gt;0,F6/G6,0)</f>
        <v>0.460431654676259</v>
      </c>
      <c r="I6" s="13">
        <f>IF(G6&gt;=$F$2,H6,0)</f>
        <v>0.460431654676259</v>
      </c>
    </row>
    <row r="7">
      <c r="A7" t="inlineStr">
        <is>
          <t xml:space="preserve">Tyler Brooks</t>
        </is>
      </c>
      <c r="B7" s="9">
        <v>14</v>
      </c>
      <c r="C7" s="9">
        <v>156</v>
      </c>
      <c r="D7" s="9">
        <v>118</v>
      </c>
      <c r="E7" s="9">
        <v>22</v>
      </c>
      <c r="F7" s="9">
        <v>63</v>
      </c>
      <c r="G7" s="9">
        <v>122</v>
      </c>
      <c r="H7" s="13">
        <f>IF(G7&gt;0,F7/G7,0)</f>
        <v>0.516393442622951</v>
      </c>
      <c r="I7" s="13">
        <f>IF(G7&gt;=$F$2,H7,0)</f>
        <v>0.516393442622951</v>
      </c>
    </row>
    <row r="8">
      <c r="A8" t="inlineStr">
        <is>
          <t xml:space="preserve">Andre Wallace</t>
        </is>
      </c>
      <c r="B8" s="9">
        <v>13</v>
      </c>
      <c r="C8" s="9">
        <v>132</v>
      </c>
      <c r="D8" s="9">
        <v>49</v>
      </c>
      <c r="E8" s="9">
        <v>70</v>
      </c>
      <c r="F8" s="9">
        <v>50</v>
      </c>
      <c r="G8" s="9">
        <v>128</v>
      </c>
      <c r="H8" s="13">
        <f>IF(G8&gt;0,F8/G8,0)</f>
        <v>0.390625</v>
      </c>
      <c r="I8" s="13">
        <f>IF(G8&gt;=$F$2,H8,0)</f>
        <v>0.390625</v>
      </c>
    </row>
    <row r="9">
      <c r="A9" t="inlineStr">
        <is>
          <t xml:space="preserve">Kevin Osei</t>
        </is>
      </c>
      <c r="B9" s="9">
        <v>14</v>
      </c>
      <c r="C9" s="9">
        <v>104</v>
      </c>
      <c r="D9" s="9">
        <v>96</v>
      </c>
      <c r="E9" s="9">
        <v>15</v>
      </c>
      <c r="F9" s="9">
        <v>44</v>
      </c>
      <c r="G9" s="9">
        <v>81</v>
      </c>
      <c r="H9" s="13">
        <f>IF(G9&gt;0,F9/G9,0)</f>
        <v>0.54320987654321</v>
      </c>
      <c r="I9" s="13">
        <f>IF(G9&gt;=$F$2,H9,0)</f>
        <v>0.54320987654321</v>
      </c>
    </row>
    <row r="10">
      <c r="A10" t="inlineStr">
        <is>
          <t xml:space="preserve">Luis Romero</t>
        </is>
      </c>
      <c r="B10" s="9">
        <v>12</v>
      </c>
      <c r="C10" s="9">
        <v>88</v>
      </c>
      <c r="D10" s="9">
        <v>31</v>
      </c>
      <c r="E10" s="9">
        <v>26</v>
      </c>
      <c r="F10" s="9">
        <v>33</v>
      </c>
      <c r="G10" s="9">
        <v>85</v>
      </c>
      <c r="H10" s="13">
        <f>IF(G10&gt;0,F10/G10,0)</f>
        <v>0.388235294117647</v>
      </c>
      <c r="I10" s="13">
        <f>IF(G10&gt;=$F$2,H10,0)</f>
        <v>0.388235294117647</v>
      </c>
    </row>
    <row r="11">
      <c r="A11" t="inlineStr">
        <is>
          <t xml:space="preserve">Sam Whitaker</t>
        </is>
      </c>
      <c r="B11" s="9">
        <v>14</v>
      </c>
      <c r="C11" s="9">
        <v>76</v>
      </c>
      <c r="D11" s="9">
        <v>57</v>
      </c>
      <c r="E11" s="9">
        <v>18</v>
      </c>
      <c r="F11" s="9">
        <v>30</v>
      </c>
      <c r="G11" s="9">
        <v>66</v>
      </c>
      <c r="H11" s="13">
        <f>IF(G11&gt;0,F11/G11,0)</f>
        <v>0.454545454545455</v>
      </c>
      <c r="I11" s="13">
        <f>IF(G11&gt;=$F$2,H11,0)</f>
        <v>0.454545454545455</v>
      </c>
    </row>
    <row r="12">
      <c r="A12" t="inlineStr">
        <is>
          <t xml:space="preserve">Devin Shaw</t>
        </is>
      </c>
      <c r="B12" s="9">
        <v>11</v>
      </c>
      <c r="C12" s="9">
        <v>51</v>
      </c>
      <c r="D12" s="9">
        <v>22</v>
      </c>
      <c r="E12" s="9">
        <v>30</v>
      </c>
      <c r="F12" s="9">
        <v>19</v>
      </c>
      <c r="G12" s="9">
        <v>52</v>
      </c>
      <c r="H12" s="13">
        <f>IF(G12&gt;0,F12/G12,0)</f>
        <v>0.365384615384615</v>
      </c>
      <c r="I12" s="13">
        <f>IF(G12&gt;=$F$2,H12,0)</f>
        <v>0.365384615384615</v>
      </c>
    </row>
    <row r="13">
      <c r="A13" t="inlineStr">
        <is>
          <t xml:space="preserve">Chris Nolan</t>
        </is>
      </c>
      <c r="B13" s="9">
        <v>10</v>
      </c>
      <c r="C13" s="9">
        <v>34</v>
      </c>
      <c r="D13" s="9">
        <v>41</v>
      </c>
      <c r="E13" s="9">
        <v>6</v>
      </c>
      <c r="F13" s="9">
        <v>15</v>
      </c>
      <c r="G13" s="9">
        <v>27</v>
      </c>
      <c r="H13" s="13">
        <f>IF(G13&gt;0,F13/G13,0)</f>
        <v>0.555555555555556</v>
      </c>
      <c r="I13" s="13">
        <f>IF(G13&gt;=$F$2,H13,0)</f>
        <v>0</v>
      </c>
    </row>
    <row r="14">
      <c r="A14" t="inlineStr">
        <is>
          <t xml:space="preserve">Eli Turner</t>
        </is>
      </c>
      <c r="B14" s="9">
        <v>8</v>
      </c>
      <c r="C14" s="9">
        <v>22</v>
      </c>
      <c r="D14" s="9">
        <v>9</v>
      </c>
      <c r="E14" s="9">
        <v>11</v>
      </c>
      <c r="F14" s="9">
        <v>8</v>
      </c>
      <c r="G14" s="9">
        <v>24</v>
      </c>
      <c r="H14" s="13">
        <f>IF(G14&gt;0,F14/G14,0)</f>
        <v>0.333333333333333</v>
      </c>
      <c r="I14" s="13">
        <f>IF(G14&gt;=$F$2,H14,0)</f>
        <v>0</v>
      </c>
    </row>
    <row r="15">
      <c r="A15" t="inlineStr">
        <is>
          <t xml:space="preserve">Ryan Cole</t>
        </is>
      </c>
      <c r="B15" s="9">
        <v>6</v>
      </c>
      <c r="C15" s="9">
        <v>12</v>
      </c>
      <c r="D15" s="9">
        <v>14</v>
      </c>
      <c r="E15" s="9">
        <v>2</v>
      </c>
      <c r="F15" s="9">
        <v>5</v>
      </c>
      <c r="G15" s="9">
        <v>9</v>
      </c>
      <c r="H15" s="13">
        <f>IF(G15&gt;0,F15/G15,0)</f>
        <v>0.555555555555556</v>
      </c>
      <c r="I15" s="13">
        <f>IF(G15&gt;=$F$2,H15,0)</f>
        <v>0</v>
      </c>
    </row>
    <row r="16">
      <c r="A16" t="inlineStr">
        <is>
          <t xml:space="preserve">Nate Price</t>
        </is>
      </c>
      <c r="B16" s="9">
        <v>5</v>
      </c>
      <c r="C16" s="9">
        <v>8</v>
      </c>
      <c r="D16" s="9">
        <v>3</v>
      </c>
      <c r="E16" s="9">
        <v>4</v>
      </c>
      <c r="F16" s="9">
        <v>3</v>
      </c>
      <c r="G16" s="9">
        <v>11</v>
      </c>
      <c r="H16" s="13">
        <f>IF(G16&gt;0,F16/G16,0)</f>
        <v>0.272727272727273</v>
      </c>
      <c r="I16" s="13">
        <f>IF(G16&gt;=$F$2,H16,0)</f>
        <v>0</v>
      </c>
    </row>
    <row r="17">
      <c r="A17" s="2" t="inlineStr">
        <is>
          <t xml:space="preserve">Team total</t>
        </is>
      </c>
      <c r="C17" s="10">
        <f>SUM(C5:C16)</f>
        <v>1092</v>
      </c>
      <c r="D17" s="10">
        <f>SUM(D5:D16)</f>
        <v>540</v>
      </c>
      <c r="E17" s="10">
        <f>SUM(E5:E16)</f>
        <v>300</v>
      </c>
      <c r="F17" s="10">
        <f>SUM(F5:F16)</f>
        <v>426</v>
      </c>
      <c r="G17" s="10">
        <f>SUM(G5:G16)</f>
        <v>945</v>
      </c>
      <c r="H17" s="14">
        <f>IF(G17&gt;0,F17/G17,0)</f>
        <v>0.450793650793651</v>
      </c>
    </row>
    <row r="19">
      <c r="A19" s="2" t="inlineStr">
        <is>
          <t xml:space="preserve">Player</t>
        </is>
      </c>
      <c r="B19" s="10" t="inlineStr">
        <is>
          <t xml:space="preserve">Points/game</t>
        </is>
      </c>
      <c r="C19" s="10" t="inlineStr">
        <is>
          <t xml:space="preserve">Rebounds/game</t>
        </is>
      </c>
      <c r="D19" s="10" t="inlineStr">
        <is>
          <t xml:space="preserve">Assists/game</t>
        </is>
      </c>
      <c r="E19" s="10" t="inlineStr">
        <is>
          <t xml:space="preserve">Share of team points</t>
        </is>
      </c>
    </row>
    <row r="20">
      <c r="A20" t="str">
        <f>A5</f>
        <v>Jordan Ellis</v>
      </c>
      <c r="B20" s="7">
        <f>IF($B5&gt;0,ROUND(C5/$B5,1),0)</f>
        <v>17</v>
      </c>
      <c r="C20" s="7">
        <f>IF($B5&gt;0,ROUND(D5/$B5,1),0)</f>
        <v>4.4</v>
      </c>
      <c r="D20" s="7">
        <f>IF($B5&gt;0,ROUND(E5/$B5,1),0)</f>
        <v>2.9</v>
      </c>
      <c r="E20" s="13">
        <f>IF($C$17&gt;0,C5/$C$17,0)</f>
        <v>0.217948717948718</v>
      </c>
    </row>
    <row r="21">
      <c r="A21" t="str">
        <f>A6</f>
        <v>Marcus Hill</v>
      </c>
      <c r="B21" s="7">
        <f>IF($B6&gt;0,ROUND(C6/$B6,1),0)</f>
        <v>19</v>
      </c>
      <c r="C21" s="7">
        <f>IF($B6&gt;0,ROUND(D6/$B6,1),0)</f>
        <v>4.2</v>
      </c>
      <c r="D21" s="7">
        <f>IF($B6&gt;0,ROUND(E6/$B6,1),0)</f>
        <v>6.1</v>
      </c>
      <c r="E21" s="13">
        <f>IF($C$17&gt;0,C6/$C$17,0)</f>
        <v>0.156593406593407</v>
      </c>
    </row>
    <row r="22">
      <c r="A22" t="str">
        <f>A7</f>
        <v>Tyler Brooks</v>
      </c>
      <c r="B22" s="7">
        <f>IF($B7&gt;0,ROUND(C7/$B7,1),0)</f>
        <v>11.1</v>
      </c>
      <c r="C22" s="7">
        <f>IF($B7&gt;0,ROUND(D7/$B7,1),0)</f>
        <v>8.4</v>
      </c>
      <c r="D22" s="7">
        <f>IF($B7&gt;0,ROUND(E7/$B7,1),0)</f>
        <v>1.6</v>
      </c>
      <c r="E22" s="13">
        <f>IF($C$17&gt;0,C7/$C$17,0)</f>
        <v>0.142857142857143</v>
      </c>
    </row>
    <row r="23">
      <c r="A23" t="str">
        <f>A8</f>
        <v>Andre Wallace</v>
      </c>
      <c r="B23" s="7">
        <f>IF($B8&gt;0,ROUND(C8/$B8,1),0)</f>
        <v>10.2</v>
      </c>
      <c r="C23" s="7">
        <f>IF($B8&gt;0,ROUND(D8/$B8,1),0)</f>
        <v>3.8</v>
      </c>
      <c r="D23" s="7">
        <f>IF($B8&gt;0,ROUND(E8/$B8,1),0)</f>
        <v>5.4</v>
      </c>
      <c r="E23" s="13">
        <f>IF($C$17&gt;0,C8/$C$17,0)</f>
        <v>0.120879120879121</v>
      </c>
    </row>
    <row r="24">
      <c r="A24" t="str">
        <f>A9</f>
        <v>Kevin Osei</v>
      </c>
      <c r="B24" s="7">
        <f>IF($B9&gt;0,ROUND(C9/$B9,1),0)</f>
        <v>7.4</v>
      </c>
      <c r="C24" s="7">
        <f>IF($B9&gt;0,ROUND(D9/$B9,1),0)</f>
        <v>6.9</v>
      </c>
      <c r="D24" s="7">
        <f>IF($B9&gt;0,ROUND(E9/$B9,1),0)</f>
        <v>1.1</v>
      </c>
      <c r="E24" s="13">
        <f>IF($C$17&gt;0,C9/$C$17,0)</f>
        <v>0.0952380952380952</v>
      </c>
    </row>
    <row r="25">
      <c r="A25" t="str">
        <f>A10</f>
        <v>Luis Romero</v>
      </c>
      <c r="B25" s="7">
        <f>IF($B10&gt;0,ROUND(C10/$B10,1),0)</f>
        <v>7.3</v>
      </c>
      <c r="C25" s="7">
        <f>IF($B10&gt;0,ROUND(D10/$B10,1),0)</f>
        <v>2.6</v>
      </c>
      <c r="D25" s="7">
        <f>IF($B10&gt;0,ROUND(E10/$B10,1),0)</f>
        <v>2.2</v>
      </c>
      <c r="E25" s="13">
        <f>IF($C$17&gt;0,C10/$C$17,0)</f>
        <v>0.0805860805860806</v>
      </c>
    </row>
    <row r="26">
      <c r="A26" t="str">
        <f>A11</f>
        <v>Sam Whitaker</v>
      </c>
      <c r="B26" s="7">
        <f>IF($B11&gt;0,ROUND(C11/$B11,1),0)</f>
        <v>5.4</v>
      </c>
      <c r="C26" s="7">
        <f>IF($B11&gt;0,ROUND(D11/$B11,1),0)</f>
        <v>4.1</v>
      </c>
      <c r="D26" s="7">
        <f>IF($B11&gt;0,ROUND(E11/$B11,1),0)</f>
        <v>1.3</v>
      </c>
      <c r="E26" s="13">
        <f>IF($C$17&gt;0,C11/$C$17,0)</f>
        <v>0.0695970695970696</v>
      </c>
    </row>
    <row r="27">
      <c r="A27" t="str">
        <f>A12</f>
        <v>Devin Shaw</v>
      </c>
      <c r="B27" s="7">
        <f>IF($B12&gt;0,ROUND(C12/$B12,1),0)</f>
        <v>4.6</v>
      </c>
      <c r="C27" s="7">
        <f>IF($B12&gt;0,ROUND(D12/$B12,1),0)</f>
        <v>2</v>
      </c>
      <c r="D27" s="7">
        <f>IF($B12&gt;0,ROUND(E12/$B12,1),0)</f>
        <v>2.7</v>
      </c>
      <c r="E27" s="13">
        <f>IF($C$17&gt;0,C12/$C$17,0)</f>
        <v>0.0467032967032967</v>
      </c>
    </row>
    <row r="28">
      <c r="A28" t="str">
        <f>A13</f>
        <v>Chris Nolan</v>
      </c>
      <c r="B28" s="7">
        <f>IF($B13&gt;0,ROUND(C13/$B13,1),0)</f>
        <v>3.4</v>
      </c>
      <c r="C28" s="7">
        <f>IF($B13&gt;0,ROUND(D13/$B13,1),0)</f>
        <v>4.1</v>
      </c>
      <c r="D28" s="7">
        <f>IF($B13&gt;0,ROUND(E13/$B13,1),0)</f>
        <v>0.6</v>
      </c>
      <c r="E28" s="13">
        <f>IF($C$17&gt;0,C13/$C$17,0)</f>
        <v>0.0311355311355311</v>
      </c>
    </row>
    <row r="29">
      <c r="A29" t="str">
        <f>A14</f>
        <v>Eli Turner</v>
      </c>
      <c r="B29" s="7">
        <f>IF($B14&gt;0,ROUND(C14/$B14,1),0)</f>
        <v>2.8</v>
      </c>
      <c r="C29" s="7">
        <f>IF($B14&gt;0,ROUND(D14/$B14,1),0)</f>
        <v>1.1</v>
      </c>
      <c r="D29" s="7">
        <f>IF($B14&gt;0,ROUND(E14/$B14,1),0)</f>
        <v>1.4</v>
      </c>
      <c r="E29" s="13">
        <f>IF($C$17&gt;0,C14/$C$17,0)</f>
        <v>0.0201465201465201</v>
      </c>
    </row>
    <row r="30">
      <c r="A30" t="str">
        <f>A15</f>
        <v>Ryan Cole</v>
      </c>
      <c r="B30" s="7">
        <f>IF($B15&gt;0,ROUND(C15/$B15,1),0)</f>
        <v>2</v>
      </c>
      <c r="C30" s="7">
        <f>IF($B15&gt;0,ROUND(D15/$B15,1),0)</f>
        <v>2.3</v>
      </c>
      <c r="D30" s="7">
        <f>IF($B15&gt;0,ROUND(E15/$B15,1),0)</f>
        <v>0.3</v>
      </c>
      <c r="E30" s="13">
        <f>IF($C$17&gt;0,C15/$C$17,0)</f>
        <v>0.010989010989011</v>
      </c>
    </row>
    <row r="31">
      <c r="A31" t="str">
        <f>A16</f>
        <v>Nate Price</v>
      </c>
      <c r="B31" s="7">
        <f>IF($B16&gt;0,ROUND(C16/$B16,1),0)</f>
        <v>1.6</v>
      </c>
      <c r="C31" s="7">
        <f>IF($B16&gt;0,ROUND(D16/$B16,1),0)</f>
        <v>0.6</v>
      </c>
      <c r="D31" s="7">
        <f>IF($B16&gt;0,ROUND(E16/$B16,1),0)</f>
        <v>0.8</v>
      </c>
      <c r="E31" s="13">
        <f>IF($C$17&gt;0,C16/$C$17,0)</f>
        <v>0.00732600732600733</v>
      </c>
    </row>
    <row r="33">
      <c r="A33" s="2" t="inlineStr">
        <is>
          <t xml:space="preserve">Team leaders</t>
        </is>
      </c>
      <c r="C33" s="10" t="inlineStr">
        <is>
          <t xml:space="preserve">Player</t>
        </is>
      </c>
      <c r="E33" s="10" t="inlineStr">
        <is>
          <t xml:space="preserve">Value</t>
        </is>
      </c>
    </row>
    <row r="34">
      <c r="A34" t="inlineStr">
        <is>
          <t xml:space="preserve">Points per game</t>
        </is>
      </c>
      <c r="C34" s="9" t="str">
        <f>INDEX($A$20:$A$31,MATCH(MAX(B20:B31),B20:B31,0))</f>
        <v>Marcus Hill</v>
      </c>
      <c r="E34" s="7">
        <f>MAX(B20:B31)</f>
        <v>19</v>
      </c>
    </row>
    <row r="35">
      <c r="A35" t="inlineStr">
        <is>
          <t xml:space="preserve">Rebounds per game</t>
        </is>
      </c>
      <c r="C35" s="9" t="str">
        <f>INDEX($A$20:$A$31,MATCH(MAX(C20:C31),C20:C31,0))</f>
        <v>Tyler Brooks</v>
      </c>
      <c r="E35" s="7">
        <f>MAX(C20:C31)</f>
        <v>8.4</v>
      </c>
    </row>
    <row r="36">
      <c r="A36" t="inlineStr">
        <is>
          <t xml:space="preserve">Assists per game</t>
        </is>
      </c>
      <c r="C36" s="9" t="str">
        <f>INDEX($A$20:$A$31,MATCH(MAX(D20:D31),D20:D31,0))</f>
        <v>Marcus Hill</v>
      </c>
      <c r="E36" s="7">
        <f>MAX(D20:D31)</f>
        <v>6.1</v>
      </c>
    </row>
    <row r="37">
      <c r="A37" t="inlineStr">
        <is>
          <t xml:space="preserve">FG% (min attempts)</t>
        </is>
      </c>
      <c r="C37" s="9" t="str">
        <f>INDEX($A$5:$A$16,MATCH(MAX(I5:I16),I5:I16,0))</f>
        <v>Kevin Osei</v>
      </c>
      <c r="E37" s="13">
        <f>MAX(I5:I16)</f>
        <v>0.54320987654321</v>
      </c>
    </row>
    <row r="38">
      <c r="A38" t="inlineStr">
        <is>
          <t xml:space="preserve">Total points</t>
        </is>
      </c>
      <c r="C38" s="9" t="str">
        <f>INDEX($A$5:$A$16,MATCH(MAX(C5:C16),C5:C16,0))</f>
        <v>Jordan Ellis</v>
      </c>
      <c r="E38" s="9">
        <f>MAX(C5:C16)</f>
        <v>238</v>
      </c>
    </row>
    <row r="39">
      <c r="A39" t="inlineStr">
        <is>
          <t xml:space="preserve">Games played (team)</t>
        </is>
      </c>
      <c r="E39" s="9">
        <v>14</v>
      </c>
    </row>
    <row r="40">
      <c r="A40" t="inlineStr">
        <is>
          <t xml:space="preserve">Team points per game</t>
        </is>
      </c>
      <c r="E40" s="7">
        <f>ROUND(C17/E39,1)</f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basketball team stats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