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R agi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RowHeight="15"/>
  <cols>
    <col min="1" max="1" width="26.7" customWidth="1"/>
    <col min="2" max="2" width="18.7" customWidth="1"/>
    <col min="3" max="3" width="13.7" customWidth="1"/>
    <col min="4" max="4" width="13.7" customWidth="1"/>
    <col min="5" max="5" width="12.7" customWidth="1"/>
    <col min="6" max="6" width="11.7" customWidth="1"/>
    <col min="7" max="7" width="12.7" customWidth="1"/>
    <col min="8" max="8" width="13.7" customWidth="1"/>
    <col min="9" max="9" width="14.7" customWidth="1"/>
  </cols>
  <sheetData>
    <row r="1">
      <c r="A1" s="2" t="inlineStr">
        <is>
          <t xml:space="preserve">Accounts receivable aging report</t>
        </is>
      </c>
    </row>
    <row r="2">
      <c r="A2" t="inlineStr">
        <is>
          <t xml:space="preserve">Aging as of</t>
        </is>
      </c>
      <c r="B2" s="5">
        <v>46326</v>
      </c>
    </row>
    <row r="3">
      <c r="A3" t="inlineStr">
        <is>
          <t xml:space="preserve">Default terms (days)</t>
        </is>
      </c>
      <c r="B3" s="9">
        <v>30</v>
      </c>
    </row>
    <row r="4">
      <c r="A4" s="2" t="inlineStr">
        <is>
          <t xml:space="preserve">Customer</t>
        </is>
      </c>
      <c r="B4" s="2" t="inlineStr">
        <is>
          <t xml:space="preserve">Invoice #</t>
        </is>
      </c>
      <c r="C4" s="6" t="inlineStr">
        <is>
          <t xml:space="preserve">Invoice date</t>
        </is>
      </c>
      <c r="D4" s="6" t="inlineStr">
        <is>
          <t xml:space="preserve">Due date</t>
        </is>
      </c>
      <c r="E4" s="4" t="inlineStr">
        <is>
          <t xml:space="preserve">Amount</t>
        </is>
      </c>
      <c r="F4" s="4" t="inlineStr">
        <is>
          <t xml:space="preserve">Paid</t>
        </is>
      </c>
      <c r="G4" s="4" t="inlineStr">
        <is>
          <t xml:space="preserve">Balance</t>
        </is>
      </c>
      <c r="H4" s="10" t="inlineStr">
        <is>
          <t xml:space="preserve">Days past due</t>
        </is>
      </c>
      <c r="I4" s="2" t="inlineStr">
        <is>
          <t xml:space="preserve">Aging bucket</t>
        </is>
      </c>
    </row>
    <row r="5">
      <c r="A5" t="inlineStr">
        <is>
          <t xml:space="preserve">Alder Creek Landscaping</t>
        </is>
      </c>
      <c r="B5" t="inlineStr">
        <is>
          <t xml:space="preserve">INV-2291</t>
        </is>
      </c>
      <c r="C5" s="5">
        <v>46191</v>
      </c>
      <c r="D5" s="5">
        <f>IF(C5="","",C5+$B$3)</f>
        <v>46221</v>
      </c>
      <c r="E5" s="3">
        <v>3450</v>
      </c>
      <c r="F5" s="3">
        <v>0</v>
      </c>
      <c r="G5" s="3">
        <f>IF(A5="","",E5-F5)</f>
        <v>3450</v>
      </c>
      <c r="H5" s="9">
        <f>IF(A5="","",IF(G5&lt;=0,0,MAX(0,$B$2-D5)))</f>
        <v>105</v>
      </c>
      <c r="I5" t="str">
        <f>IF(A5="","",IF(G5&lt;=0,"Paid",IF(H5=0,"Current",IF(H5&lt;=30,"1-30 days",IF(H5&lt;=60,"31-60 days",IF(H5&lt;=90,"61-90 days","Over 90 days"))))))</f>
        <v>Over 90 days</v>
      </c>
    </row>
    <row r="6">
      <c r="A6" t="inlineStr">
        <is>
          <t xml:space="preserve">Bayview Property Mgmt</t>
        </is>
      </c>
      <c r="B6" t="inlineStr">
        <is>
          <t xml:space="preserve">INV-2304</t>
        </is>
      </c>
      <c r="C6" s="5">
        <v>46212</v>
      </c>
      <c r="D6" s="5">
        <f>IF(C6="","",C6+$B$3)</f>
        <v>46242</v>
      </c>
      <c r="E6" s="3">
        <v>1280</v>
      </c>
      <c r="F6" s="3">
        <v>500</v>
      </c>
      <c r="G6" s="3">
        <f>IF(A6="","",E6-F6)</f>
        <v>780</v>
      </c>
      <c r="H6" s="9">
        <f>IF(A6="","",IF(G6&lt;=0,0,MAX(0,$B$2-D6)))</f>
        <v>84</v>
      </c>
      <c r="I6" t="str">
        <f>IF(A6="","",IF(G6&lt;=0,"Paid",IF(H6=0,"Current",IF(H6&lt;=30,"1-30 days",IF(H6&lt;=60,"31-60 days",IF(H6&lt;=90,"61-90 days","Over 90 days"))))))</f>
        <v>61-90 days</v>
      </c>
    </row>
    <row r="7">
      <c r="A7" t="inlineStr">
        <is>
          <t xml:space="preserve">Cobalt Fitness</t>
        </is>
      </c>
      <c r="B7" t="inlineStr">
        <is>
          <t xml:space="preserve">INV-2318</t>
        </is>
      </c>
      <c r="C7" s="5">
        <v>46233</v>
      </c>
      <c r="D7" s="5">
        <f>IF(C7="","",C7+$B$3)</f>
        <v>46263</v>
      </c>
      <c r="E7" s="3">
        <v>2960</v>
      </c>
      <c r="F7" s="3">
        <v>0</v>
      </c>
      <c r="G7" s="3">
        <f>IF(A7="","",E7-F7)</f>
        <v>2960</v>
      </c>
      <c r="H7" s="9">
        <f>IF(A7="","",IF(G7&lt;=0,0,MAX(0,$B$2-D7)))</f>
        <v>63</v>
      </c>
      <c r="I7" t="str">
        <f>IF(A7="","",IF(G7&lt;=0,"Paid",IF(H7=0,"Current",IF(H7&lt;=30,"1-30 days",IF(H7&lt;=60,"31-60 days",IF(H7&lt;=90,"61-90 days","Over 90 days"))))))</f>
        <v>61-90 days</v>
      </c>
    </row>
    <row r="8">
      <c r="A8" t="inlineStr">
        <is>
          <t xml:space="preserve">Alder Creek Landscaping</t>
        </is>
      </c>
      <c r="B8" t="inlineStr">
        <is>
          <t xml:space="preserve">INV-2325</t>
        </is>
      </c>
      <c r="C8" s="5">
        <v>46246</v>
      </c>
      <c r="D8" s="5">
        <f>IF(C8="","",C8+$B$3)</f>
        <v>46276</v>
      </c>
      <c r="E8" s="3">
        <v>1875</v>
      </c>
      <c r="F8" s="3">
        <v>0</v>
      </c>
      <c r="G8" s="3">
        <f>IF(A8="","",E8-F8)</f>
        <v>1875</v>
      </c>
      <c r="H8" s="9">
        <f>IF(A8="","",IF(G8&lt;=0,0,MAX(0,$B$2-D8)))</f>
        <v>50</v>
      </c>
      <c r="I8" t="str">
        <f>IF(A8="","",IF(G8&lt;=0,"Paid",IF(H8=0,"Current",IF(H8&lt;=30,"1-30 days",IF(H8&lt;=60,"31-60 days",IF(H8&lt;=90,"61-90 days","Over 90 days"))))))</f>
        <v>31-60 days</v>
      </c>
    </row>
    <row r="9">
      <c r="A9" t="inlineStr">
        <is>
          <t xml:space="preserve">Delta Print Co</t>
        </is>
      </c>
      <c r="B9" t="inlineStr">
        <is>
          <t xml:space="preserve">INV-2331</t>
        </is>
      </c>
      <c r="C9" s="5">
        <v>46255</v>
      </c>
      <c r="D9" s="5">
        <f>IF(C9="","",C9+$B$3)</f>
        <v>46285</v>
      </c>
      <c r="E9" s="3">
        <v>640</v>
      </c>
      <c r="F9" s="3">
        <v>640</v>
      </c>
      <c r="G9" s="3">
        <f>IF(A9="","",E9-F9)</f>
        <v>0</v>
      </c>
      <c r="H9" s="9">
        <f>IF(A9="","",IF(G9&lt;=0,0,MAX(0,$B$2-D9)))</f>
        <v>0</v>
      </c>
      <c r="I9" t="str">
        <f>IF(A9="","",IF(G9&lt;=0,"Paid",IF(H9=0,"Current",IF(H9&lt;=30,"1-30 days",IF(H9&lt;=60,"31-60 days",IF(H9&lt;=90,"61-90 days","Over 90 days"))))))</f>
        <v>Paid</v>
      </c>
    </row>
    <row r="10">
      <c r="A10" t="inlineStr">
        <is>
          <t xml:space="preserve">Evergreen Cafe</t>
        </is>
      </c>
      <c r="B10" t="inlineStr">
        <is>
          <t xml:space="preserve">INV-2340</t>
        </is>
      </c>
      <c r="C10" s="5">
        <v>46268</v>
      </c>
      <c r="D10" s="5">
        <f>IF(C10="","",C10+$B$3)</f>
        <v>46298</v>
      </c>
      <c r="E10" s="3">
        <v>920</v>
      </c>
      <c r="F10" s="3">
        <v>0</v>
      </c>
      <c r="G10" s="3">
        <f>IF(A10="","",E10-F10)</f>
        <v>920</v>
      </c>
      <c r="H10" s="9">
        <f>IF(A10="","",IF(G10&lt;=0,0,MAX(0,$B$2-D10)))</f>
        <v>28</v>
      </c>
      <c r="I10" t="str">
        <f>IF(A10="","",IF(G10&lt;=0,"Paid",IF(H10=0,"Current",IF(H10&lt;=30,"1-30 days",IF(H10&lt;=60,"31-60 days",IF(H10&lt;=90,"61-90 days","Over 90 days"))))))</f>
        <v>1-30 days</v>
      </c>
    </row>
    <row r="11">
      <c r="A11" t="inlineStr">
        <is>
          <t xml:space="preserve">Bayview Property Mgmt</t>
        </is>
      </c>
      <c r="B11" t="inlineStr">
        <is>
          <t xml:space="preserve">INV-2347</t>
        </is>
      </c>
      <c r="C11" s="5">
        <v>46275</v>
      </c>
      <c r="D11" s="5">
        <f>IF(C11="","",C11+$B$3)</f>
        <v>46305</v>
      </c>
      <c r="E11" s="3">
        <v>2150</v>
      </c>
      <c r="F11" s="3">
        <v>0</v>
      </c>
      <c r="G11" s="3">
        <f>IF(A11="","",E11-F11)</f>
        <v>2150</v>
      </c>
      <c r="H11" s="9">
        <f>IF(A11="","",IF(G11&lt;=0,0,MAX(0,$B$2-D11)))</f>
        <v>21</v>
      </c>
      <c r="I11" t="str">
        <f>IF(A11="","",IF(G11&lt;=0,"Paid",IF(H11=0,"Current",IF(H11&lt;=30,"1-30 days",IF(H11&lt;=60,"31-60 days",IF(H11&lt;=90,"61-90 days","Over 90 days"))))))</f>
        <v>1-30 days</v>
      </c>
    </row>
    <row r="12">
      <c r="A12" t="inlineStr">
        <is>
          <t xml:space="preserve">Fairway Auto Body</t>
        </is>
      </c>
      <c r="B12" t="inlineStr">
        <is>
          <t xml:space="preserve">INV-2352</t>
        </is>
      </c>
      <c r="C12" s="5">
        <v>46280</v>
      </c>
      <c r="D12" s="5">
        <f>IF(C12="","",C12+$B$3)</f>
        <v>46310</v>
      </c>
      <c r="E12" s="3">
        <v>4300</v>
      </c>
      <c r="F12" s="3">
        <v>2000</v>
      </c>
      <c r="G12" s="3">
        <f>IF(A12="","",E12-F12)</f>
        <v>2300</v>
      </c>
      <c r="H12" s="9">
        <f>IF(A12="","",IF(G12&lt;=0,0,MAX(0,$B$2-D12)))</f>
        <v>16</v>
      </c>
      <c r="I12" t="str">
        <f>IF(A12="","",IF(G12&lt;=0,"Paid",IF(H12=0,"Current",IF(H12&lt;=30,"1-30 days",IF(H12&lt;=60,"31-60 days",IF(H12&lt;=90,"61-90 days","Over 90 days"))))))</f>
        <v>1-30 days</v>
      </c>
    </row>
    <row r="13">
      <c r="A13" t="inlineStr">
        <is>
          <t xml:space="preserve">Cobalt Fitness</t>
        </is>
      </c>
      <c r="B13" t="inlineStr">
        <is>
          <t xml:space="preserve">INV-2360</t>
        </is>
      </c>
      <c r="C13" s="5">
        <v>46289</v>
      </c>
      <c r="D13" s="5">
        <f>IF(C13="","",C13+$B$3)</f>
        <v>46319</v>
      </c>
      <c r="E13" s="3">
        <v>1190</v>
      </c>
      <c r="F13" s="3">
        <v>0</v>
      </c>
      <c r="G13" s="3">
        <f>IF(A13="","",E13-F13)</f>
        <v>1190</v>
      </c>
      <c r="H13" s="9">
        <f>IF(A13="","",IF(G13&lt;=0,0,MAX(0,$B$2-D13)))</f>
        <v>7</v>
      </c>
      <c r="I13" t="str">
        <f>IF(A13="","",IF(G13&lt;=0,"Paid",IF(H13=0,"Current",IF(H13&lt;=30,"1-30 days",IF(H13&lt;=60,"31-60 days",IF(H13&lt;=90,"61-90 days","Over 90 days"))))))</f>
        <v>1-30 days</v>
      </c>
    </row>
    <row r="14">
      <c r="A14" t="inlineStr">
        <is>
          <t xml:space="preserve">Granite Peak Builders</t>
        </is>
      </c>
      <c r="B14" t="inlineStr">
        <is>
          <t xml:space="preserve">INV-2366</t>
        </is>
      </c>
      <c r="C14" s="5">
        <v>46294</v>
      </c>
      <c r="D14" s="5">
        <f>IF(C14="","",C14+$B$3)</f>
        <v>46324</v>
      </c>
      <c r="E14" s="3">
        <v>6800</v>
      </c>
      <c r="F14" s="3">
        <v>0</v>
      </c>
      <c r="G14" s="3">
        <f>IF(A14="","",E14-F14)</f>
        <v>6800</v>
      </c>
      <c r="H14" s="9">
        <f>IF(A14="","",IF(G14&lt;=0,0,MAX(0,$B$2-D14)))</f>
        <v>2</v>
      </c>
      <c r="I14" t="str">
        <f>IF(A14="","",IF(G14&lt;=0,"Paid",IF(H14=0,"Current",IF(H14&lt;=30,"1-30 days",IF(H14&lt;=60,"31-60 days",IF(H14&lt;=90,"61-90 days","Over 90 days"))))))</f>
        <v>1-30 days</v>
      </c>
    </row>
    <row r="15">
      <c r="A15" t="inlineStr">
        <is>
          <t xml:space="preserve">Delta Print Co</t>
        </is>
      </c>
      <c r="B15" t="inlineStr">
        <is>
          <t xml:space="preserve">INV-2371</t>
        </is>
      </c>
      <c r="C15" s="5">
        <v>46297</v>
      </c>
      <c r="D15" s="5">
        <f>IF(C15="","",C15+$B$3)</f>
        <v>46327</v>
      </c>
      <c r="E15" s="3">
        <v>715</v>
      </c>
      <c r="F15" s="3">
        <v>0</v>
      </c>
      <c r="G15" s="3">
        <f>IF(A15="","",E15-F15)</f>
        <v>715</v>
      </c>
      <c r="H15" s="9">
        <f>IF(A15="","",IF(G15&lt;=0,0,MAX(0,$B$2-D15)))</f>
        <v>0</v>
      </c>
      <c r="I15" t="str">
        <f>IF(A15="","",IF(G15&lt;=0,"Paid",IF(H15=0,"Current",IF(H15&lt;=30,"1-30 days",IF(H15&lt;=60,"31-60 days",IF(H15&lt;=90,"61-90 days","Over 90 days"))))))</f>
        <v>Current</v>
      </c>
    </row>
    <row r="16">
      <c r="A16" t="inlineStr">
        <is>
          <t xml:space="preserve">Evergreen Cafe</t>
        </is>
      </c>
      <c r="B16" t="inlineStr">
        <is>
          <t xml:space="preserve">INV-2378</t>
        </is>
      </c>
      <c r="C16" s="5">
        <v>46303</v>
      </c>
      <c r="D16" s="5">
        <f>IF(C16="","",C16+$B$3)</f>
        <v>46333</v>
      </c>
      <c r="E16" s="3">
        <v>1040</v>
      </c>
      <c r="F16" s="3">
        <v>0</v>
      </c>
      <c r="G16" s="3">
        <f>IF(A16="","",E16-F16)</f>
        <v>1040</v>
      </c>
      <c r="H16" s="9">
        <f>IF(A16="","",IF(G16&lt;=0,0,MAX(0,$B$2-D16)))</f>
        <v>0</v>
      </c>
      <c r="I16" t="str">
        <f>IF(A16="","",IF(G16&lt;=0,"Paid",IF(H16=0,"Current",IF(H16&lt;=30,"1-30 days",IF(H16&lt;=60,"31-60 days",IF(H16&lt;=90,"61-90 days","Over 90 days"))))))</f>
        <v>Current</v>
      </c>
    </row>
    <row r="17">
      <c r="A17" t="inlineStr">
        <is>
          <t xml:space="preserve">Harbor Lights Marina</t>
        </is>
      </c>
      <c r="B17" t="inlineStr">
        <is>
          <t xml:space="preserve">INV-2383</t>
        </is>
      </c>
      <c r="C17" s="5">
        <v>46308</v>
      </c>
      <c r="D17" s="5">
        <f>IF(C17="","",C17+$B$3)</f>
        <v>46338</v>
      </c>
      <c r="E17" s="3">
        <v>3275</v>
      </c>
      <c r="F17" s="3">
        <v>0</v>
      </c>
      <c r="G17" s="3">
        <f>IF(A17="","",E17-F17)</f>
        <v>3275</v>
      </c>
      <c r="H17" s="9">
        <f>IF(A17="","",IF(G17&lt;=0,0,MAX(0,$B$2-D17)))</f>
        <v>0</v>
      </c>
      <c r="I17" t="str">
        <f>IF(A17="","",IF(G17&lt;=0,"Paid",IF(H17=0,"Current",IF(H17&lt;=30,"1-30 days",IF(H17&lt;=60,"31-60 days",IF(H17&lt;=90,"61-90 days","Over 90 days"))))))</f>
        <v>Current</v>
      </c>
    </row>
    <row r="18">
      <c r="A18" t="inlineStr">
        <is>
          <t xml:space="preserve">Granite Peak Builders</t>
        </is>
      </c>
      <c r="B18" t="inlineStr">
        <is>
          <t xml:space="preserve">INV-2389</t>
        </is>
      </c>
      <c r="C18" s="5">
        <v>46314</v>
      </c>
      <c r="D18" s="5">
        <f>IF(C18="","",C18+$B$3)</f>
        <v>46344</v>
      </c>
      <c r="E18" s="3">
        <v>5120</v>
      </c>
      <c r="F18" s="3">
        <v>0</v>
      </c>
      <c r="G18" s="3">
        <f>IF(A18="","",E18-F18)</f>
        <v>5120</v>
      </c>
      <c r="H18" s="9">
        <f>IF(A18="","",IF(G18&lt;=0,0,MAX(0,$B$2-D18)))</f>
        <v>0</v>
      </c>
      <c r="I18" t="str">
        <f>IF(A18="","",IF(G18&lt;=0,"Paid",IF(H18=0,"Current",IF(H18&lt;=30,"1-30 days",IF(H18&lt;=60,"31-60 days",IF(H18&lt;=90,"61-90 days","Over 90 days"))))))</f>
        <v>Current</v>
      </c>
    </row>
    <row r="19">
      <c r="A19" t="inlineStr">
        <is>
          <t xml:space="preserve">Fairway Auto Body</t>
        </is>
      </c>
      <c r="B19" t="inlineStr">
        <is>
          <t xml:space="preserve">INV-2394</t>
        </is>
      </c>
      <c r="C19" s="5">
        <v>46317</v>
      </c>
      <c r="D19" s="5">
        <f>IF(C19="","",C19+$B$3)</f>
        <v>46347</v>
      </c>
      <c r="E19" s="3">
        <v>860</v>
      </c>
      <c r="F19" s="3">
        <v>0</v>
      </c>
      <c r="G19" s="3">
        <f>IF(A19="","",E19-F19)</f>
        <v>860</v>
      </c>
      <c r="H19" s="9">
        <f>IF(A19="","",IF(G19&lt;=0,0,MAX(0,$B$2-D19)))</f>
        <v>0</v>
      </c>
      <c r="I19" t="str">
        <f>IF(A19="","",IF(G19&lt;=0,"Paid",IF(H19=0,"Current",IF(H19&lt;=30,"1-30 days",IF(H19&lt;=60,"31-60 days",IF(H19&lt;=90,"61-90 days","Over 90 days"))))))</f>
        <v>Current</v>
      </c>
    </row>
    <row r="20">
      <c r="A20" t="inlineStr">
        <is>
          <t xml:space="preserve">Ironwood Furniture</t>
        </is>
      </c>
      <c r="B20" t="inlineStr">
        <is>
          <t xml:space="preserve">INV-2398</t>
        </is>
      </c>
      <c r="C20" s="5">
        <v>46322</v>
      </c>
      <c r="D20" s="5">
        <f>IF(C20="","",C20+$B$3)</f>
        <v>46352</v>
      </c>
      <c r="E20" s="3">
        <v>2430</v>
      </c>
      <c r="F20" s="3">
        <v>0</v>
      </c>
      <c r="G20" s="3">
        <f>IF(A20="","",E20-F20)</f>
        <v>2430</v>
      </c>
      <c r="H20" s="9">
        <f>IF(A20="","",IF(G20&lt;=0,0,MAX(0,$B$2-D20)))</f>
        <v>0</v>
      </c>
      <c r="I20" t="str">
        <f>IF(A20="","",IF(G20&lt;=0,"Paid",IF(H20=0,"Current",IF(H20&lt;=30,"1-30 days",IF(H20&lt;=60,"31-60 days",IF(H20&lt;=90,"61-90 days","Over 90 days"))))))</f>
        <v>Current</v>
      </c>
    </row>
    <row r="21">
      <c r="A21" t="inlineStr">
        <is>
          <t xml:space="preserve">Bayview Property Mgmt</t>
        </is>
      </c>
      <c r="B21" t="inlineStr">
        <is>
          <t xml:space="preserve">INV-2402</t>
        </is>
      </c>
      <c r="C21" s="5">
        <v>46324</v>
      </c>
      <c r="D21" s="5">
        <f>IF(C21="","",C21+$B$3)</f>
        <v>46354</v>
      </c>
      <c r="E21" s="3">
        <v>1610</v>
      </c>
      <c r="F21" s="3">
        <v>0</v>
      </c>
      <c r="G21" s="3">
        <f>IF(A21="","",E21-F21)</f>
        <v>1610</v>
      </c>
      <c r="H21" s="9">
        <f>IF(A21="","",IF(G21&lt;=0,0,MAX(0,$B$2-D21)))</f>
        <v>0</v>
      </c>
      <c r="I21" t="str">
        <f>IF(A21="","",IF(G21&lt;=0,"Paid",IF(H21=0,"Current",IF(H21&lt;=30,"1-30 days",IF(H21&lt;=60,"31-60 days",IF(H21&lt;=90,"61-90 days","Over 90 days"))))))</f>
        <v>Current</v>
      </c>
    </row>
    <row r="22">
      <c r="A22" t="inlineStr">
        <is>
          <t xml:space="preserve">Juniper Yoga Studio</t>
        </is>
      </c>
      <c r="B22" t="inlineStr">
        <is>
          <t xml:space="preserve">INV-2405</t>
        </is>
      </c>
      <c r="C22" s="5">
        <v>46325</v>
      </c>
      <c r="D22" s="5">
        <f>IF(C22="","",C22+$B$3)</f>
        <v>46355</v>
      </c>
      <c r="E22" s="3">
        <v>495</v>
      </c>
      <c r="F22" s="3">
        <v>0</v>
      </c>
      <c r="G22" s="3">
        <f>IF(A22="","",E22-F22)</f>
        <v>495</v>
      </c>
      <c r="H22" s="9">
        <f>IF(A22="","",IF(G22&lt;=0,0,MAX(0,$B$2-D22)))</f>
        <v>0</v>
      </c>
      <c r="I22" t="str">
        <f>IF(A22="","",IF(G22&lt;=0,"Paid",IF(H22=0,"Current",IF(H22&lt;=30,"1-30 days",IF(H22&lt;=60,"31-60 days",IF(H22&lt;=90,"61-90 days","Over 90 days"))))))</f>
        <v>Current</v>
      </c>
    </row>
    <row r="23">
      <c r="D23" s="5" t="str">
        <f>IF(C23="","",C23+$B$3)</f>
        <v/>
      </c>
      <c r="G23" s="3" t="str">
        <f>IF(A23="","",E23-F23)</f>
        <v/>
      </c>
      <c r="H23" s="9" t="str">
        <f>IF(A23="","",IF(G23&lt;=0,0,MAX(0,$B$2-D23)))</f>
        <v/>
      </c>
      <c r="I23" t="str">
        <f>IF(A23="","",IF(G23&lt;=0,"Paid",IF(H23=0,"Current",IF(H23&lt;=30,"1-30 days",IF(H23&lt;=60,"31-60 days",IF(H23&lt;=90,"61-90 days","Over 90 days"))))))</f>
        <v/>
      </c>
    </row>
    <row r="24">
      <c r="D24" s="5" t="str">
        <f>IF(C24="","",C24+$B$3)</f>
        <v/>
      </c>
      <c r="G24" s="3" t="str">
        <f>IF(A24="","",E24-F24)</f>
        <v/>
      </c>
      <c r="H24" s="9" t="str">
        <f>IF(A24="","",IF(G24&lt;=0,0,MAX(0,$B$2-D24)))</f>
        <v/>
      </c>
      <c r="I24" t="str">
        <f>IF(A24="","",IF(G24&lt;=0,"Paid",IF(H24=0,"Current",IF(H24&lt;=30,"1-30 days",IF(H24&lt;=60,"31-60 days",IF(H24&lt;=90,"61-90 days","Over 90 days"))))))</f>
        <v/>
      </c>
    </row>
    <row r="25">
      <c r="A25" s="2" t="inlineStr">
        <is>
          <t xml:space="preserve">Totals</t>
        </is>
      </c>
      <c r="E25" s="4">
        <f>SUM(E5:E24)</f>
        <v>41110</v>
      </c>
      <c r="F25" s="4">
        <f>SUM(F5:F24)</f>
        <v>3140</v>
      </c>
      <c r="G25" s="4">
        <f>SUM(G5:G24)</f>
        <v>37970</v>
      </c>
    </row>
    <row r="27">
      <c r="A27" s="2" t="inlineStr">
        <is>
          <t xml:space="preserve">Aging bucket</t>
        </is>
      </c>
      <c r="B27" s="2" t="inlineStr">
        <is>
          <t xml:space="preserve">Invoices</t>
        </is>
      </c>
      <c r="E27" s="4" t="inlineStr">
        <is>
          <t xml:space="preserve">Balance</t>
        </is>
      </c>
      <c r="F27" s="4" t="inlineStr">
        <is>
          <t xml:space="preserve">% of open</t>
        </is>
      </c>
    </row>
    <row r="28">
      <c r="A28" t="inlineStr">
        <is>
          <t xml:space="preserve">Current</t>
        </is>
      </c>
      <c r="B28" s="9">
        <f>COUNTIF($I$5:$I$24,A28)</f>
        <v>8</v>
      </c>
      <c r="E28" s="3">
        <f>SUMIF($I$5:$I$24,A28,$G$5:$G$24)</f>
        <v>15545</v>
      </c>
      <c r="F28" s="13">
        <f>IF($G$25&gt;0,ROUND(E28/$G$25,4),0)</f>
        <v>0.4094</v>
      </c>
    </row>
    <row r="29">
      <c r="A29" t="inlineStr">
        <is>
          <t xml:space="preserve">1-30 days</t>
        </is>
      </c>
      <c r="B29" s="9">
        <f>COUNTIF($I$5:$I$24,A29)</f>
        <v>5</v>
      </c>
      <c r="E29" s="3">
        <f>SUMIF($I$5:$I$24,A29,$G$5:$G$24)</f>
        <v>13360</v>
      </c>
      <c r="F29" s="13">
        <f>IF($G$25&gt;0,ROUND(E29/$G$25,4),0)</f>
        <v>0.3519</v>
      </c>
    </row>
    <row r="30">
      <c r="A30" t="inlineStr">
        <is>
          <t xml:space="preserve">31-60 days</t>
        </is>
      </c>
      <c r="B30" s="9">
        <f>COUNTIF($I$5:$I$24,A30)</f>
        <v>1</v>
      </c>
      <c r="E30" s="3">
        <f>SUMIF($I$5:$I$24,A30,$G$5:$G$24)</f>
        <v>1875</v>
      </c>
      <c r="F30" s="13">
        <f>IF($G$25&gt;0,ROUND(E30/$G$25,4),0)</f>
        <v>0.0494</v>
      </c>
    </row>
    <row r="31">
      <c r="A31" t="inlineStr">
        <is>
          <t xml:space="preserve">61-90 days</t>
        </is>
      </c>
      <c r="B31" s="9">
        <f>COUNTIF($I$5:$I$24,A31)</f>
        <v>2</v>
      </c>
      <c r="E31" s="3">
        <f>SUMIF($I$5:$I$24,A31,$G$5:$G$24)</f>
        <v>3740</v>
      </c>
      <c r="F31" s="13">
        <f>IF($G$25&gt;0,ROUND(E31/$G$25,4),0)</f>
        <v>0.0985</v>
      </c>
    </row>
    <row r="32">
      <c r="A32" t="inlineStr">
        <is>
          <t xml:space="preserve">Over 90 days</t>
        </is>
      </c>
      <c r="B32" s="9">
        <f>COUNTIF($I$5:$I$24,A32)</f>
        <v>1</v>
      </c>
      <c r="E32" s="3">
        <f>SUMIF($I$5:$I$24,A32,$G$5:$G$24)</f>
        <v>3450</v>
      </c>
      <c r="F32" s="13">
        <f>IF($G$25&gt;0,ROUND(E32/$G$25,4),0)</f>
        <v>0.0909</v>
      </c>
    </row>
    <row r="33">
      <c r="A33" s="2" t="inlineStr">
        <is>
          <t xml:space="preserve">Total open</t>
        </is>
      </c>
      <c r="B33" s="10">
        <f>SUM(B28:B32)</f>
        <v>17</v>
      </c>
      <c r="E33" s="4">
        <f>SUM(E28:E32)</f>
        <v>37970</v>
      </c>
      <c r="F33" s="14">
        <f>SUM(F28:F32)</f>
        <v>1.0001</v>
      </c>
    </row>
    <row r="34">
      <c r="A34" t="inlineStr">
        <is>
          <t xml:space="preserve">Past due (all but Current)</t>
        </is>
      </c>
      <c r="E34" s="3">
        <f>E33-E28</f>
        <v>22425</v>
      </c>
      <c r="F34" s="13">
        <f>IF(E33&gt;0,ROUND(E34/E33,4),0)</f>
        <v>0.5906</v>
      </c>
    </row>
    <row r="36">
      <c r="A36" s="2" t="inlineStr">
        <is>
          <t xml:space="preserve">Customer lookup</t>
        </is>
      </c>
      <c r="B36" t="inlineStr">
        <is>
          <t xml:space="preserve">Bayview Property Mgmt</t>
        </is>
      </c>
    </row>
    <row r="37">
      <c r="A37" t="inlineStr">
        <is>
          <t xml:space="preserve">Open balance</t>
        </is>
      </c>
      <c r="E37" s="3">
        <f>SUMIF($A$5:$A$24,B36,$G$5:$G$24)</f>
        <v>4540</v>
      </c>
    </row>
    <row r="38">
      <c r="A38" t="inlineStr">
        <is>
          <t xml:space="preserve">Past due balance</t>
        </is>
      </c>
      <c r="E38" s="3">
        <f>SUMIFS($G$5:$G$24,$A$5:$A$24,B36,$H$5:$H$24,"&gt;0")</f>
        <v>2930</v>
      </c>
    </row>
    <row r="39">
      <c r="A39" t="inlineStr">
        <is>
          <t xml:space="preserve">Open invoices</t>
        </is>
      </c>
      <c r="E39" s="9">
        <f>COUNTIFS($A$5:$A$24,B36,$G$5:$G$24,"&gt;0")</f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accounts receivable aging report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