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ccounts payabl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24.7" customWidth="1"/>
    <col min="2" max="2" width="13.7" customWidth="1"/>
    <col min="3" max="3" width="13.7" customWidth="1"/>
    <col min="4" max="4" width="12.7" customWidth="1"/>
    <col min="5" max="5" width="13.7" customWidth="1"/>
    <col min="6" max="6" width="12.7" customWidth="1"/>
    <col min="7" max="7" width="12.7" customWidth="1"/>
    <col min="8" max="8" width="12.7" customWidth="1"/>
    <col min="9" max="9" width="10.7" customWidth="1"/>
  </cols>
  <sheetData>
    <row r="1">
      <c r="A1" s="2" t="inlineStr">
        <is>
          <t xml:space="preserve">Accounts payable tracker</t>
        </is>
      </c>
    </row>
    <row r="2">
      <c r="A2" t="inlineStr">
        <is>
          <t xml:space="preserve">As of</t>
        </is>
      </c>
      <c r="B2" s="5">
        <v>46328</v>
      </c>
    </row>
    <row r="4">
      <c r="A4" s="2" t="inlineStr">
        <is>
          <t xml:space="preserve">Vendor</t>
        </is>
      </c>
      <c r="B4" s="2" t="inlineStr">
        <is>
          <t xml:space="preserve">Invoice #</t>
        </is>
      </c>
      <c r="C4" s="6" t="inlineStr">
        <is>
          <t xml:space="preserve">Invoice date</t>
        </is>
      </c>
      <c r="D4" s="2" t="inlineStr">
        <is>
          <t xml:space="preserve">Terms (days)</t>
        </is>
      </c>
      <c r="E4" s="6" t="inlineStr">
        <is>
          <t xml:space="preserve">Due date</t>
        </is>
      </c>
      <c r="F4" s="4" t="inlineStr">
        <is>
          <t xml:space="preserve">Amount</t>
        </is>
      </c>
      <c r="G4" s="4" t="inlineStr">
        <is>
          <t xml:space="preserve">Paid</t>
        </is>
      </c>
      <c r="H4" s="4" t="inlineStr">
        <is>
          <t xml:space="preserve">Balance</t>
        </is>
      </c>
      <c r="I4" s="2" t="inlineStr">
        <is>
          <t xml:space="preserve">Status</t>
        </is>
      </c>
    </row>
    <row r="5">
      <c r="A5" t="inlineStr">
        <is>
          <t xml:space="preserve">Harbor Properties</t>
        </is>
      </c>
      <c r="B5" t="inlineStr">
        <is>
          <t xml:space="preserve">HP-1125</t>
        </is>
      </c>
      <c r="C5" s="5">
        <v>46320</v>
      </c>
      <c r="D5">
        <v>10</v>
      </c>
      <c r="E5" s="5">
        <f>IF(C5="","",C5+D5)</f>
        <v>46330</v>
      </c>
      <c r="F5" s="3">
        <v>2400</v>
      </c>
      <c r="G5" s="3">
        <v>0</v>
      </c>
      <c r="H5" s="3">
        <f>IF(A5="","",F5-G5)</f>
        <v>2400</v>
      </c>
      <c r="I5" t="str">
        <f>IF(A5="","",IF(H5&lt;=0,"Paid",IF(E5&lt;$B$2,"Overdue","Open")))</f>
        <v>Open</v>
      </c>
    </row>
    <row r="6">
      <c r="A6" t="inlineStr">
        <is>
          <t xml:space="preserve">Northline Paper Co</t>
        </is>
      </c>
      <c r="B6" t="inlineStr">
        <is>
          <t xml:space="preserve">NP-88412</t>
        </is>
      </c>
      <c r="C6" s="5">
        <v>46283</v>
      </c>
      <c r="D6">
        <v>30</v>
      </c>
      <c r="E6" s="5">
        <f>IF(C6="","",C6+D6)</f>
        <v>46313</v>
      </c>
      <c r="F6" s="3">
        <v>1286.4</v>
      </c>
      <c r="G6" s="3">
        <v>600</v>
      </c>
      <c r="H6" s="3">
        <f>IF(A6="","",F6-G6)</f>
        <v>686.4</v>
      </c>
      <c r="I6" t="str">
        <f>IF(A6="","",IF(H6&lt;=0,"Paid",IF(E6&lt;$B$2,"Overdue","Open")))</f>
        <v>Overdue</v>
      </c>
    </row>
    <row r="7">
      <c r="A7" t="inlineStr">
        <is>
          <t xml:space="preserve">Pacific Power</t>
        </is>
      </c>
      <c r="B7" t="inlineStr">
        <is>
          <t xml:space="preserve">0021-77</t>
        </is>
      </c>
      <c r="C7" s="5">
        <v>46309</v>
      </c>
      <c r="D7">
        <v>21</v>
      </c>
      <c r="E7" s="5">
        <f>IF(C7="","",C7+D7)</f>
        <v>46330</v>
      </c>
      <c r="F7" s="3">
        <v>212.47</v>
      </c>
      <c r="G7" s="3">
        <v>212.47</v>
      </c>
      <c r="H7" s="3">
        <f>IF(A7="","",F7-G7)</f>
        <v>0</v>
      </c>
      <c r="I7" t="str">
        <f>IF(A7="","",IF(H7&lt;=0,"Paid",IF(E7&lt;$B$2,"Overdue","Open")))</f>
        <v>Paid</v>
      </c>
    </row>
    <row r="8">
      <c r="A8" t="inlineStr">
        <is>
          <t xml:space="preserve">Brightpath Freight</t>
        </is>
      </c>
      <c r="B8" t="inlineStr">
        <is>
          <t xml:space="preserve">BF-3390</t>
        </is>
      </c>
      <c r="C8" s="5">
        <v>46297</v>
      </c>
      <c r="D8">
        <v>30</v>
      </c>
      <c r="E8" s="5">
        <f>IF(C8="","",C8+D8)</f>
        <v>46327</v>
      </c>
      <c r="F8" s="3">
        <v>742.15</v>
      </c>
      <c r="G8" s="3">
        <v>0</v>
      </c>
      <c r="H8" s="3">
        <f>IF(A8="","",F8-G8)</f>
        <v>742.15</v>
      </c>
      <c r="I8" t="str">
        <f>IF(A8="","",IF(H8&lt;=0,"Paid",IF(E8&lt;$B$2,"Overdue","Open")))</f>
        <v>Overdue</v>
      </c>
    </row>
    <row r="9">
      <c r="A9" t="inlineStr">
        <is>
          <t xml:space="preserve">Northline Paper Co</t>
        </is>
      </c>
      <c r="B9" t="inlineStr">
        <is>
          <t xml:space="preserve">NP-88730</t>
        </is>
      </c>
      <c r="C9" s="5">
        <v>46311</v>
      </c>
      <c r="D9">
        <v>30</v>
      </c>
      <c r="E9" s="5">
        <f>IF(C9="","",C9+D9)</f>
        <v>46341</v>
      </c>
      <c r="F9" s="3">
        <v>935.8</v>
      </c>
      <c r="G9" s="3">
        <v>0</v>
      </c>
      <c r="H9" s="3">
        <f>IF(A9="","",F9-G9)</f>
        <v>935.8</v>
      </c>
      <c r="I9" t="str">
        <f>IF(A9="","",IF(H9&lt;=0,"Paid",IF(E9&lt;$B$2,"Overdue","Open")))</f>
        <v>Open</v>
      </c>
    </row>
    <row r="10">
      <c r="A10" t="inlineStr">
        <is>
          <t xml:space="preserve">Summit IT Services</t>
        </is>
      </c>
      <c r="B10" t="inlineStr">
        <is>
          <t xml:space="preserve">SIT-2026-10</t>
        </is>
      </c>
      <c r="C10" s="5">
        <v>46326</v>
      </c>
      <c r="D10">
        <v>15</v>
      </c>
      <c r="E10" s="5">
        <f>IF(C10="","",C10+D10)</f>
        <v>46341</v>
      </c>
      <c r="F10" s="3">
        <v>1450</v>
      </c>
      <c r="G10" s="3">
        <v>0</v>
      </c>
      <c r="H10" s="3">
        <f>IF(A10="","",F10-G10)</f>
        <v>1450</v>
      </c>
      <c r="I10" t="str">
        <f>IF(A10="","",IF(H10&lt;=0,"Paid",IF(E10&lt;$B$2,"Overdue","Open")))</f>
        <v>Open</v>
      </c>
    </row>
    <row r="11">
      <c r="A11" t="inlineStr">
        <is>
          <t xml:space="preserve">Brightpath Freight</t>
        </is>
      </c>
      <c r="B11" t="inlineStr">
        <is>
          <t xml:space="preserve">BF-3412</t>
        </is>
      </c>
      <c r="C11" s="5">
        <v>46315</v>
      </c>
      <c r="D11">
        <v>30</v>
      </c>
      <c r="E11" s="5">
        <f>IF(C11="","",C11+D11)</f>
        <v>46345</v>
      </c>
      <c r="F11" s="3">
        <v>518.6</v>
      </c>
      <c r="G11" s="3">
        <v>0</v>
      </c>
      <c r="H11" s="3">
        <f>IF(A11="","",F11-G11)</f>
        <v>518.6</v>
      </c>
      <c r="I11" t="str">
        <f>IF(A11="","",IF(H11&lt;=0,"Paid",IF(E11&lt;$B$2,"Overdue","Open")))</f>
        <v>Open</v>
      </c>
    </row>
    <row r="12">
      <c r="A12" t="inlineStr">
        <is>
          <t xml:space="preserve">Cleanway Janitorial</t>
        </is>
      </c>
      <c r="B12" t="inlineStr">
        <is>
          <t xml:space="preserve">CJ-1077</t>
        </is>
      </c>
      <c r="C12" s="5">
        <v>46326</v>
      </c>
      <c r="D12">
        <v>14</v>
      </c>
      <c r="E12" s="5">
        <f>IF(C12="","",C12+D12)</f>
        <v>46340</v>
      </c>
      <c r="F12" s="3">
        <v>640</v>
      </c>
      <c r="G12" s="3">
        <v>0</v>
      </c>
      <c r="H12" s="3">
        <f>IF(A12="","",F12-G12)</f>
        <v>640</v>
      </c>
      <c r="I12" t="str">
        <f>IF(A12="","",IF(H12&lt;=0,"Paid",IF(E12&lt;$B$2,"Overdue","Open")))</f>
        <v>Open</v>
      </c>
    </row>
    <row r="13">
      <c r="A13" t="inlineStr">
        <is>
          <t xml:space="preserve">Summit IT Services</t>
        </is>
      </c>
      <c r="B13" t="inlineStr">
        <is>
          <t xml:space="preserve">SIT-2026-09</t>
        </is>
      </c>
      <c r="C13" s="5">
        <v>46295</v>
      </c>
      <c r="D13">
        <v>15</v>
      </c>
      <c r="E13" s="5">
        <f>IF(C13="","",C13+D13)</f>
        <v>46310</v>
      </c>
      <c r="F13" s="3">
        <v>1450</v>
      </c>
      <c r="G13" s="3">
        <v>1450</v>
      </c>
      <c r="H13" s="3">
        <f>IF(A13="","",F13-G13)</f>
        <v>0</v>
      </c>
      <c r="I13" t="str">
        <f>IF(A13="","",IF(H13&lt;=0,"Paid",IF(E13&lt;$B$2,"Overdue","Open")))</f>
        <v>Paid</v>
      </c>
    </row>
    <row r="14">
      <c r="A14" t="inlineStr">
        <is>
          <t xml:space="preserve">Northline Paper Co</t>
        </is>
      </c>
      <c r="B14" t="inlineStr">
        <is>
          <t xml:space="preserve">NP-87901</t>
        </is>
      </c>
      <c r="C14" s="5">
        <v>46263</v>
      </c>
      <c r="D14">
        <v>30</v>
      </c>
      <c r="E14" s="5">
        <f>IF(C14="","",C14+D14)</f>
        <v>46293</v>
      </c>
      <c r="F14" s="3">
        <v>410.25</v>
      </c>
      <c r="G14" s="3">
        <v>0</v>
      </c>
      <c r="H14" s="3">
        <f>IF(A14="","",F14-G14)</f>
        <v>410.25</v>
      </c>
      <c r="I14" t="str">
        <f>IF(A14="","",IF(H14&lt;=0,"Paid",IF(E14&lt;$B$2,"Overdue","Open")))</f>
        <v>Overdue</v>
      </c>
    </row>
    <row r="15">
      <c r="E15" s="5" t="str">
        <f>IF(C15="","",C15+D15)</f>
        <v/>
      </c>
      <c r="H15" s="3" t="str">
        <f>IF(A15="","",F15-G15)</f>
        <v/>
      </c>
      <c r="I15" t="str">
        <f>IF(A15="","",IF(H15&lt;=0,"Paid",IF(E15&lt;$B$2,"Overdue","Open")))</f>
        <v/>
      </c>
    </row>
    <row r="16">
      <c r="E16" s="5" t="str">
        <f>IF(C16="","",C16+D16)</f>
        <v/>
      </c>
      <c r="H16" s="3" t="str">
        <f>IF(A16="","",F16-G16)</f>
        <v/>
      </c>
      <c r="I16" t="str">
        <f>IF(A16="","",IF(H16&lt;=0,"Paid",IF(E16&lt;$B$2,"Overdue","Open")))</f>
        <v/>
      </c>
    </row>
    <row r="18">
      <c r="A18" s="2" t="inlineStr">
        <is>
          <t xml:space="preserve">Total owed</t>
        </is>
      </c>
      <c r="B18" s="4">
        <f>SUM(H5:H16)</f>
        <v>7783.2</v>
      </c>
    </row>
    <row r="19">
      <c r="A19" t="inlineStr">
        <is>
          <t xml:space="preserve">Overdue</t>
        </is>
      </c>
      <c r="B19" s="3">
        <f>SUMIFS(H5:H16,I5:I16,"Overdue")</f>
        <v>1838.8</v>
      </c>
    </row>
    <row r="20">
      <c r="A20" t="inlineStr">
        <is>
          <t xml:space="preserve">Due in the next 7 days</t>
        </is>
      </c>
      <c r="B20" s="3">
        <f>SUMIFS(H5:H16,I5:I16,"Open",E5:E16,"&lt;="&amp;(B2+7))</f>
        <v>2400</v>
      </c>
    </row>
    <row r="21">
      <c r="A21" t="inlineStr">
        <is>
          <t xml:space="preserve">Overdue bills</t>
        </is>
      </c>
      <c r="B21" s="9">
        <f>COUNTIF(I5:I16,"Overdue")</f>
        <v>3</v>
      </c>
    </row>
    <row r="23">
      <c r="A23" s="2" t="inlineStr">
        <is>
          <t xml:space="preserve">By vendor</t>
        </is>
      </c>
      <c r="B23" s="2" t="inlineStr">
        <is>
          <t xml:space="preserve">Owed</t>
        </is>
      </c>
      <c r="C23" s="6" t="inlineStr">
        <is>
          <t xml:space="preserve">Overdue</t>
        </is>
      </c>
      <c r="D23" s="2" t="inlineStr">
        <is>
          <t xml:space="preserve">Open bills</t>
        </is>
      </c>
    </row>
    <row r="24">
      <c r="A24" t="inlineStr">
        <is>
          <t xml:space="preserve">Northline Paper Co</t>
        </is>
      </c>
      <c r="B24" s="3">
        <f>SUMIFS($H$5:$H$16,$A$5:$A$16,A24)</f>
        <v>2032.45</v>
      </c>
      <c r="C24" s="3">
        <f>SUMIFS($H$5:$H$16,$A$5:$A$16,A24,$I$5:$I$16,"Overdue")</f>
        <v>1096.65</v>
      </c>
      <c r="D24" s="9">
        <f>COUNTIFS($A$5:$A$16,A24,$H$5:$H$16,"&gt;0")</f>
        <v>3</v>
      </c>
    </row>
    <row r="25">
      <c r="A25" t="inlineStr">
        <is>
          <t xml:space="preserve">Brightpath Freight</t>
        </is>
      </c>
      <c r="B25" s="3">
        <f>SUMIFS($H$5:$H$16,$A$5:$A$16,A25)</f>
        <v>1260.75</v>
      </c>
      <c r="C25" s="3">
        <f>SUMIFS($H$5:$H$16,$A$5:$A$16,A25,$I$5:$I$16,"Overdue")</f>
        <v>742.15</v>
      </c>
      <c r="D25" s="9">
        <f>COUNTIFS($A$5:$A$16,A25,$H$5:$H$16,"&gt;0")</f>
        <v>2</v>
      </c>
    </row>
    <row r="26">
      <c r="A26" t="inlineStr">
        <is>
          <t xml:space="preserve">Summit IT Services</t>
        </is>
      </c>
      <c r="B26" s="3">
        <f>SUMIFS($H$5:$H$16,$A$5:$A$16,A26)</f>
        <v>1450</v>
      </c>
      <c r="C26" s="3">
        <f>SUMIFS($H$5:$H$16,$A$5:$A$16,A26,$I$5:$I$16,"Overdue")</f>
        <v>0</v>
      </c>
      <c r="D26" s="9">
        <f>COUNTIFS($A$5:$A$16,A26,$H$5:$H$16,"&gt;0")</f>
        <v>1</v>
      </c>
    </row>
    <row r="27">
      <c r="A27" t="inlineStr">
        <is>
          <t xml:space="preserve">Harbor Properties</t>
        </is>
      </c>
      <c r="B27" s="3">
        <f>SUMIFS($H$5:$H$16,$A$5:$A$16,A27)</f>
        <v>2400</v>
      </c>
      <c r="C27" s="3">
        <f>SUMIFS($H$5:$H$16,$A$5:$A$16,A27,$I$5:$I$16,"Overdue")</f>
        <v>0</v>
      </c>
      <c r="D27" s="9">
        <f>COUNTIFS($A$5:$A$16,A27,$H$5:$H$16,"&gt;0")</f>
        <v>1</v>
      </c>
    </row>
    <row r="28">
      <c r="A28" t="inlineStr">
        <is>
          <t xml:space="preserve">Cleanway Janitorial</t>
        </is>
      </c>
      <c r="B28" s="3">
        <f>SUMIFS($H$5:$H$16,$A$5:$A$16,A28)</f>
        <v>640</v>
      </c>
      <c r="C28" s="3">
        <f>SUMIFS($H$5:$H$16,$A$5:$A$16,A28,$I$5:$I$16,"Overdue")</f>
        <v>0</v>
      </c>
      <c r="D28" s="9">
        <f>COUNTIFS($A$5:$A$16,A28,$H$5:$H$16,"&gt;0")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accounts payable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