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6" max="16" width="42.7" customWidth="1"/>
    <col min="17" max="17" width="18.7" customWidth="1"/>
  </cols>
  <sheetData>
    <row r="1">
      <c r="A1" s="2" t="inlineStr">
        <is>
          <t xml:space="preserve">Date</t>
        </is>
      </c>
      <c r="B1" s="2" t="inlineStr">
        <is>
          <t xml:space="preserve">Person</t>
        </is>
      </c>
      <c r="C1" s="2" t="inlineStr">
        <is>
          <t xml:space="preserve">Client</t>
        </is>
      </c>
      <c r="D1" s="2" t="inlineStr">
        <is>
          <t xml:space="preserve">Type</t>
        </is>
      </c>
      <c r="E1" s="2" t="inlineStr">
        <is>
          <t xml:space="preserve">Time</t>
        </is>
      </c>
      <c r="G1" s="2" t="inlineStr">
        <is>
          <t xml:space="preserve">Person</t>
        </is>
      </c>
      <c r="H1" s="2" t="inlineStr">
        <is>
          <t xml:space="preserve">Contract (h)</t>
        </is>
      </c>
      <c r="I1" s="2" t="inlineStr">
        <is>
          <t xml:space="preserve">Leave (h)</t>
        </is>
      </c>
      <c r="J1" s="2" t="inlineStr">
        <is>
          <t xml:space="preserve">Available (h)</t>
        </is>
      </c>
      <c r="K1" s="2" t="inlineStr">
        <is>
          <t xml:space="preserve">Billable</t>
        </is>
      </c>
      <c r="L1" s="2" t="inlineStr">
        <is>
          <t xml:space="preserve">Utilization</t>
        </is>
      </c>
      <c r="N1" s="2" t="inlineStr">
        <is>
          <t xml:space="preserve">Target</t>
        </is>
      </c>
      <c r="P1" s="2" t="inlineStr">
        <is>
          <t xml:space="preserve">Example</t>
        </is>
      </c>
      <c r="Q1" s="2" t="inlineStr">
        <is>
          <t xml:space="preserve">Formula result</t>
        </is>
      </c>
    </row>
    <row r="2">
      <c r="A2" s="5">
        <v>46328</v>
      </c>
      <c r="B2" t="inlineStr">
        <is>
          <t xml:space="preserve">Maya Chen</t>
        </is>
      </c>
      <c r="C2" t="inlineStr">
        <is>
          <t xml:space="preserve">Northwind</t>
        </is>
      </c>
      <c r="D2" t="inlineStr">
        <is>
          <t xml:space="preserve">Billable</t>
        </is>
      </c>
      <c r="E2" t="inlineStr">
        <is>
          <t xml:space="preserve">6:30</t>
        </is>
      </c>
      <c r="G2" t="inlineStr">
        <is>
          <t xml:space="preserve">Maya Chen</t>
        </is>
      </c>
      <c r="H2">
        <v>40</v>
      </c>
      <c r="I2">
        <v>0</v>
      </c>
      <c r="J2">
        <f>H2-I2</f>
        <v>40</v>
      </c>
      <c r="K2">
        <f>SUMIFS($E$2:$E$14,$B$2:$B$14,G2,$D$2:$D$14,"Billable")</f>
        <v>1.10416666666667</v>
      </c>
      <c r="L2">
        <f>IF(J2&gt;0,K2*24/J2,"On leave")</f>
        <v>0.6625</v>
      </c>
      <c r="N2">
        <v>0.75</v>
      </c>
      <c r="P2" t="inlineStr">
        <is>
          <t xml:space="preserve">Step 1: total billable hours per person</t>
        </is>
      </c>
      <c r="Q2">
        <f>SUMIFS($E$2:$E$14,$B$2:$B$14,G2,$D$2:$D$14,"Billable")</f>
        <v>1.10416666666667</v>
      </c>
    </row>
    <row r="3">
      <c r="A3" s="5">
        <v>46328</v>
      </c>
      <c r="B3" t="inlineStr">
        <is>
          <t xml:space="preserve">Maya Chen</t>
        </is>
      </c>
      <c r="C3" t="inlineStr">
        <is>
          <t xml:space="preserve">Internal</t>
        </is>
      </c>
      <c r="D3" t="inlineStr">
        <is>
          <t xml:space="preserve">Internal</t>
        </is>
      </c>
      <c r="E3" t="inlineStr">
        <is>
          <t xml:space="preserve">1:30</t>
        </is>
      </c>
      <c r="G3" t="inlineStr">
        <is>
          <t xml:space="preserve">Tom Reyes</t>
        </is>
      </c>
      <c r="H3">
        <v>32</v>
      </c>
      <c r="I3">
        <v>0</v>
      </c>
      <c r="J3">
        <f>H3-I3</f>
        <v>32</v>
      </c>
      <c r="K3">
        <f>SUMIFS($E$2:$E$14,$B$2:$B$14,G3,$D$2:$D$14,"Billable")</f>
        <v>1.39583333333333</v>
      </c>
      <c r="L3">
        <f>IF(J3&gt;0,K3*24/J3,"On leave")</f>
        <v>1.046875</v>
      </c>
      <c r="P3" t="inlineStr">
        <is>
          <t xml:space="preserve">Step 2: divide by available hours (and multiply by 24)</t>
        </is>
      </c>
      <c r="Q3">
        <f>IF(J2&gt;0,K2*24/J2,"On leave")</f>
        <v>0.6625</v>
      </c>
    </row>
    <row r="4">
      <c r="A4" s="5">
        <v>46328</v>
      </c>
      <c r="B4" t="inlineStr">
        <is>
          <t xml:space="preserve">Tom Reyes</t>
        </is>
      </c>
      <c r="C4" t="inlineStr">
        <is>
          <t xml:space="preserve">Northwind</t>
        </is>
      </c>
      <c r="D4" t="inlineStr">
        <is>
          <t xml:space="preserve">Billable</t>
        </is>
      </c>
      <c r="E4" t="inlineStr">
        <is>
          <t xml:space="preserve">8:00</t>
        </is>
      </c>
      <c r="G4" t="inlineStr">
        <is>
          <t xml:space="preserve">Priya Nair</t>
        </is>
      </c>
      <c r="H4">
        <v>40</v>
      </c>
      <c r="I4">
        <v>16</v>
      </c>
      <c r="J4">
        <f>H4-I4</f>
        <v>24</v>
      </c>
      <c r="K4">
        <f>SUMIFS($E$2:$E$14,$B$2:$B$14,G4,$D$2:$D$14,"Billable")</f>
        <v>0.5625</v>
      </c>
      <c r="L4">
        <f>IF(J4&gt;0,K4*24/J4,"On leave")</f>
        <v>0.5625</v>
      </c>
      <c r="P4" t="inlineStr">
        <is>
          <t xml:space="preserve">Pick the right denominator</t>
        </is>
      </c>
      <c r="Q4">
        <f>SUMIFS($E$2:$E$14,$B$2:$B$14,"Priya Nair",$D$2:$D$14,"Billable")/SUMIFS($E$2:$E$14,$B$2:$B$14,"Priya Nair")</f>
        <v>0.870967741935484</v>
      </c>
    </row>
    <row r="5">
      <c r="A5" s="5">
        <v>46328</v>
      </c>
      <c r="B5" t="inlineStr">
        <is>
          <t xml:space="preserve">Priya Nair</t>
        </is>
      </c>
      <c r="C5" t="inlineStr">
        <is>
          <t xml:space="preserve">Bluebird</t>
        </is>
      </c>
      <c r="D5" t="inlineStr">
        <is>
          <t xml:space="preserve">Billable</t>
        </is>
      </c>
      <c r="E5" t="inlineStr">
        <is>
          <t xml:space="preserve">6:00</t>
        </is>
      </c>
      <c r="G5" t="inlineStr">
        <is>
          <t xml:space="preserve">Sam Ortiz</t>
        </is>
      </c>
      <c r="H5">
        <v>40</v>
      </c>
      <c r="I5">
        <v>40</v>
      </c>
      <c r="J5">
        <f>H5-I5</f>
        <v>0</v>
      </c>
      <c r="K5">
        <f>SUMIFS($E$2:$E$14,$B$2:$B$14,G5,$D$2:$D$14,"Billable")</f>
        <v>0</v>
      </c>
      <c r="L5" t="str">
        <f>IF(J5&gt;0,K5*24/J5,"On leave")</f>
        <v>On leave</v>
      </c>
      <c r="P5" t="inlineStr">
        <is>
          <t xml:space="preserve">Over 100% and capped targets</t>
        </is>
      </c>
      <c r="Q5">
        <f>MIN(1,L2/$N$2)</f>
        <v>0.883333333333333</v>
      </c>
    </row>
    <row r="6">
      <c r="A6" s="5">
        <v>46329</v>
      </c>
      <c r="B6" t="inlineStr">
        <is>
          <t xml:space="preserve">Maya Chen</t>
        </is>
      </c>
      <c r="C6" t="inlineStr">
        <is>
          <t xml:space="preserve">Northwind</t>
        </is>
      </c>
      <c r="D6" t="inlineStr">
        <is>
          <t xml:space="preserve">Billable</t>
        </is>
      </c>
      <c r="E6" t="inlineStr">
        <is>
          <t xml:space="preserve">7:15</t>
        </is>
      </c>
      <c r="P6" t="inlineStr">
        <is>
          <t xml:space="preserve">Team utilization: divide the totals, do not average the rates</t>
        </is>
      </c>
      <c r="Q6">
        <f>SUM(K2:K5)*24/SUM(J2:J5)</f>
        <v>0.765625</v>
      </c>
    </row>
    <row r="7">
      <c r="A7" s="5">
        <v>46329</v>
      </c>
      <c r="B7" t="inlineStr">
        <is>
          <t xml:space="preserve">Tom Reyes</t>
        </is>
      </c>
      <c r="C7" t="inlineStr">
        <is>
          <t xml:space="preserve">Northwind</t>
        </is>
      </c>
      <c r="D7" t="inlineStr">
        <is>
          <t xml:space="preserve">Billable</t>
        </is>
      </c>
      <c r="E7" t="inlineStr">
        <is>
          <t xml:space="preserve">8:30</t>
        </is>
      </c>
    </row>
    <row r="8">
      <c r="A8" s="5">
        <v>46329</v>
      </c>
      <c r="B8" t="inlineStr">
        <is>
          <t xml:space="preserve">Priya Nair</t>
        </is>
      </c>
      <c r="C8" t="inlineStr">
        <is>
          <t xml:space="preserve">Internal</t>
        </is>
      </c>
      <c r="D8" t="inlineStr">
        <is>
          <t xml:space="preserve">Internal</t>
        </is>
      </c>
      <c r="E8" t="inlineStr">
        <is>
          <t xml:space="preserve">2:00</t>
        </is>
      </c>
    </row>
    <row r="9">
      <c r="A9" s="5">
        <v>46330</v>
      </c>
      <c r="B9" t="inlineStr">
        <is>
          <t xml:space="preserve">Maya Chen</t>
        </is>
      </c>
      <c r="C9" t="inlineStr">
        <is>
          <t xml:space="preserve">Bluebird</t>
        </is>
      </c>
      <c r="D9" t="inlineStr">
        <is>
          <t xml:space="preserve">Billable</t>
        </is>
      </c>
      <c r="E9" t="inlineStr">
        <is>
          <t xml:space="preserve">5:45</t>
        </is>
      </c>
    </row>
    <row r="10">
      <c r="A10" s="5">
        <v>46330</v>
      </c>
      <c r="B10" t="inlineStr">
        <is>
          <t xml:space="preserve">Tom Reyes</t>
        </is>
      </c>
      <c r="C10" t="inlineStr">
        <is>
          <t xml:space="preserve">Harbor Co</t>
        </is>
      </c>
      <c r="D10" t="inlineStr">
        <is>
          <t xml:space="preserve">Billable</t>
        </is>
      </c>
      <c r="E10" t="inlineStr">
        <is>
          <t xml:space="preserve">9:15</t>
        </is>
      </c>
    </row>
    <row r="11">
      <c r="A11" s="5">
        <v>46330</v>
      </c>
      <c r="B11" t="inlineStr">
        <is>
          <t xml:space="preserve">Priya Nair</t>
        </is>
      </c>
      <c r="C11" t="inlineStr">
        <is>
          <t xml:space="preserve">Bluebird</t>
        </is>
      </c>
      <c r="D11" t="inlineStr">
        <is>
          <t xml:space="preserve">Billable</t>
        </is>
      </c>
      <c r="E11" t="inlineStr">
        <is>
          <t xml:space="preserve">7:30</t>
        </is>
      </c>
    </row>
    <row r="12">
      <c r="A12" s="5">
        <v>46331</v>
      </c>
      <c r="B12" t="inlineStr">
        <is>
          <t xml:space="preserve">Maya Chen</t>
        </is>
      </c>
      <c r="C12" t="inlineStr">
        <is>
          <t xml:space="preserve">Internal</t>
        </is>
      </c>
      <c r="D12" t="inlineStr">
        <is>
          <t xml:space="preserve">Internal</t>
        </is>
      </c>
      <c r="E12" t="inlineStr">
        <is>
          <t xml:space="preserve">8:00</t>
        </is>
      </c>
    </row>
    <row r="13">
      <c r="A13" s="5">
        <v>46331</v>
      </c>
      <c r="B13" t="inlineStr">
        <is>
          <t xml:space="preserve">Tom Reyes</t>
        </is>
      </c>
      <c r="C13" t="inlineStr">
        <is>
          <t xml:space="preserve">Harbor Co</t>
        </is>
      </c>
      <c r="D13" t="inlineStr">
        <is>
          <t xml:space="preserve">Billable</t>
        </is>
      </c>
      <c r="E13" t="inlineStr">
        <is>
          <t xml:space="preserve">7:45</t>
        </is>
      </c>
    </row>
    <row r="14">
      <c r="A14" s="5">
        <v>46332</v>
      </c>
      <c r="B14" t="inlineStr">
        <is>
          <t xml:space="preserve">Maya Chen</t>
        </is>
      </c>
      <c r="C14" t="inlineStr">
        <is>
          <t xml:space="preserve">Bluebird</t>
        </is>
      </c>
      <c r="D14" t="inlineStr">
        <is>
          <t xml:space="preserve">Billable</t>
        </is>
      </c>
      <c r="E14" t="inlineStr">
        <is>
          <t xml:space="preserve">7:00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calculate-utilization-rate-in-excel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