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5" max="15" width="42.7" customWidth="1"/>
    <col min="16" max="16" width="18.7" customWidth="1"/>
  </cols>
  <sheetData>
    <row r="1">
      <c r="A1" s="2" t="inlineStr">
        <is>
          <t xml:space="preserve">Ticket</t>
        </is>
      </c>
      <c r="B1" s="2" t="inlineStr">
        <is>
          <t xml:space="preserve">Priority</t>
        </is>
      </c>
      <c r="C1" s="2" t="inlineStr">
        <is>
          <t xml:space="preserve">Opened</t>
        </is>
      </c>
      <c r="D1" s="2" t="inlineStr">
        <is>
          <t xml:space="preserve">Resolved</t>
        </is>
      </c>
      <c r="E1" s="2" t="inlineStr">
        <is>
          <t xml:space="preserve">Hours</t>
        </is>
      </c>
      <c r="F1" s="2" t="inlineStr">
        <is>
          <t xml:space="preserve">Target h</t>
        </is>
      </c>
      <c r="G1" s="2" t="inlineStr">
        <is>
          <t xml:space="preserve">Status</t>
        </is>
      </c>
      <c r="I1" s="2" t="inlineStr">
        <is>
          <t xml:space="preserve">Priority</t>
        </is>
      </c>
      <c r="J1" s="2" t="inlineStr">
        <is>
          <t xml:space="preserve">Target h</t>
        </is>
      </c>
      <c r="L1" s="2" t="inlineStr">
        <is>
          <t xml:space="preserve">Setting</t>
        </is>
      </c>
      <c r="M1" s="2" t="inlineStr">
        <is>
          <t xml:space="preserve">Value</t>
        </is>
      </c>
      <c r="O1" s="2" t="inlineStr">
        <is>
          <t xml:space="preserve">Example</t>
        </is>
      </c>
      <c r="P1" s="2" t="inlineStr">
        <is>
          <t xml:space="preserve">Formula result</t>
        </is>
      </c>
    </row>
    <row r="2">
      <c r="A2" t="inlineStr">
        <is>
          <t xml:space="preserve">T-2201</t>
        </is>
      </c>
      <c r="B2" t="inlineStr">
        <is>
          <t xml:space="preserve">P2</t>
        </is>
      </c>
      <c r="C2" t="inlineStr">
        <is>
          <t xml:space="preserve">2026-09-29 10:05</t>
        </is>
      </c>
      <c r="D2" t="inlineStr">
        <is>
          <t xml:space="preserve">2026-09-29 16:40</t>
        </is>
      </c>
      <c r="E2">
        <f>IF(D2="","",ROUND((D2-C2)*24,2))</f>
        <v>6.58</v>
      </c>
      <c r="F2">
        <f>_xlfn.XLOOKUP(B2,$I$2:$I$4,$J$2:$J$4)</f>
        <v>8</v>
      </c>
      <c r="G2" t="str">
        <f>IF(D2="",IF(($M$2-C2)*24&gt;F2,"Breaching","Open"),IF(E2&lt;=F2,"Met","Missed"))</f>
        <v>Met</v>
      </c>
      <c r="I2" t="inlineStr">
        <is>
          <t xml:space="preserve">P1</t>
        </is>
      </c>
      <c r="J2">
        <v>4</v>
      </c>
      <c r="L2" t="inlineStr">
        <is>
          <t xml:space="preserve">As of</t>
        </is>
      </c>
      <c r="M2" t="inlineStr">
        <is>
          <t xml:space="preserve">2026-11-03 12:00</t>
        </is>
      </c>
      <c r="O2" t="inlineStr">
        <is>
          <t xml:space="preserve">Hours per ticket and the target from a priority table</t>
        </is>
      </c>
      <c r="P2">
        <f>_xlfn.XLOOKUP(B5,$I$2:$I$4,$J$2:$J$4)</f>
        <v>8</v>
      </c>
    </row>
    <row r="3">
      <c r="A3" t="inlineStr">
        <is>
          <t xml:space="preserve">T-2202</t>
        </is>
      </c>
      <c r="B3" t="inlineStr">
        <is>
          <t xml:space="preserve">P1</t>
        </is>
      </c>
      <c r="C3" t="inlineStr">
        <is>
          <t xml:space="preserve">2026-10-01 08:20</t>
        </is>
      </c>
      <c r="D3" t="inlineStr">
        <is>
          <t xml:space="preserve">2026-10-01 11:05</t>
        </is>
      </c>
      <c r="E3">
        <f>IF(D3="","",ROUND((D3-C3)*24,2))</f>
        <v>2.75</v>
      </c>
      <c r="F3">
        <f>_xlfn.XLOOKUP(B3,$I$2:$I$4,$J$2:$J$4)</f>
        <v>4</v>
      </c>
      <c r="G3" t="str">
        <f>IF(D3="",IF(($M$2-C3)*24&gt;F3,"Breaching","Open"),IF(E3&lt;=F3,"Met","Missed"))</f>
        <v>Met</v>
      </c>
      <c r="I3" t="inlineStr">
        <is>
          <t xml:space="preserve">P2</t>
        </is>
      </c>
      <c r="J3">
        <v>8</v>
      </c>
      <c r="L3" t="inlineStr">
        <is>
          <t xml:space="preserve">Month start</t>
        </is>
      </c>
      <c r="M3" s="5">
        <v>46296</v>
      </c>
      <c r="O3" t="inlineStr">
        <is>
          <t xml:space="preserve">Met, Missed, or breaching while still open</t>
        </is>
      </c>
      <c r="P3" t="str">
        <f>IF(D11="",IF(($M$2-C11)*24&gt;F11,"Breaching","Open"),IF(E11&lt;=F11,"Met","Missed"))</f>
        <v>Breaching</v>
      </c>
    </row>
    <row r="4">
      <c r="A4" t="inlineStr">
        <is>
          <t xml:space="preserve">T-2203</t>
        </is>
      </c>
      <c r="B4" t="inlineStr">
        <is>
          <t xml:space="preserve">P3</t>
        </is>
      </c>
      <c r="C4" t="inlineStr">
        <is>
          <t xml:space="preserve">2026-10-02 14:30</t>
        </is>
      </c>
      <c r="D4" t="inlineStr">
        <is>
          <t xml:space="preserve">2026-10-05 09:10</t>
        </is>
      </c>
      <c r="E4">
        <f>IF(D4="","",ROUND((D4-C4)*24,2))</f>
        <v>66.67</v>
      </c>
      <c r="F4">
        <f>_xlfn.XLOOKUP(B4,$I$2:$I$4,$J$2:$J$4)</f>
        <v>24</v>
      </c>
      <c r="G4" t="str">
        <f>IF(D4="",IF(($M$2-C4)*24&gt;F4,"Breaching","Open"),IF(E4&lt;=F4,"Met","Missed"))</f>
        <v>Missed</v>
      </c>
      <c r="I4" t="inlineStr">
        <is>
          <t xml:space="preserve">P3</t>
        </is>
      </c>
      <c r="J4">
        <v>24</v>
      </c>
      <c r="L4" t="inlineStr">
        <is>
          <t xml:space="preserve">Compliance goal (yours)</t>
        </is>
      </c>
      <c r="M4">
        <v>0.9</v>
      </c>
      <c r="O4" t="inlineStr">
        <is>
          <t xml:space="preserve">The compliance rate</t>
        </is>
      </c>
      <c r="P4">
        <f>COUNTIF(G2:G11,"Met")/COUNT(D2:D11)</f>
        <v>0.625</v>
      </c>
    </row>
    <row r="5">
      <c r="A5" t="inlineStr">
        <is>
          <t xml:space="preserve">T-2204</t>
        </is>
      </c>
      <c r="B5" t="inlineStr">
        <is>
          <t xml:space="preserve">P2</t>
        </is>
      </c>
      <c r="C5" t="inlineStr">
        <is>
          <t xml:space="preserve">2026-10-08 09:45</t>
        </is>
      </c>
      <c r="D5" t="inlineStr">
        <is>
          <t xml:space="preserve">2026-10-08 15:15</t>
        </is>
      </c>
      <c r="E5">
        <f>IF(D5="","",ROUND((D5-C5)*24,2))</f>
        <v>5.5</v>
      </c>
      <c r="F5">
        <f>_xlfn.XLOOKUP(B5,$I$2:$I$4,$J$2:$J$4)</f>
        <v>8</v>
      </c>
      <c r="G5" t="str">
        <f>IF(D5="",IF(($M$2-C5)*24&gt;F5,"Breaching","Open"),IF(E5&lt;=F5,"Met","Missed"))</f>
        <v>Met</v>
      </c>
      <c r="O5" t="inlineStr">
        <is>
          <t xml:space="preserve">Compliance by priority and by month with COUNTIFS</t>
        </is>
      </c>
      <c r="P5">
        <f>COUNTIFS(B2:B11,"P3",G2:G11,"Met")/COUNTIFS(B2:B11,"P3",D2:D11,"&lt;&gt;")</f>
        <v>0.5</v>
      </c>
    </row>
    <row r="6">
      <c r="A6" t="inlineStr">
        <is>
          <t xml:space="preserve">T-2205</t>
        </is>
      </c>
      <c r="B6" t="inlineStr">
        <is>
          <t xml:space="preserve">P1</t>
        </is>
      </c>
      <c r="C6" t="inlineStr">
        <is>
          <t xml:space="preserve">2026-10-12 17:50</t>
        </is>
      </c>
      <c r="D6" t="inlineStr">
        <is>
          <t xml:space="preserve">2026-10-12 23:30</t>
        </is>
      </c>
      <c r="E6">
        <f>IF(D6="","",ROUND((D6-C6)*24,2))</f>
        <v>5.67</v>
      </c>
      <c r="F6">
        <f>_xlfn.XLOOKUP(B6,$I$2:$I$4,$J$2:$J$4)</f>
        <v>4</v>
      </c>
      <c r="G6" t="str">
        <f>IF(D6="",IF(($M$2-C6)*24&gt;F6,"Breaching","Open"),IF(E6&lt;=F6,"Met","Missed"))</f>
        <v>Missed</v>
      </c>
      <c r="O6" t="inlineStr">
        <is>
          <t xml:space="preserve">Business-hours SLAs</t>
        </is>
      </c>
      <c r="P6">
        <f>((NETWORKDAYS(C8,D8)-1)*(17-9)/24+MEDIAN(MOD(D8,1),9/24,17/24)-MEDIAN(MOD(C8,1),9/24,17/24))*24</f>
        <v>4.83333333331393</v>
      </c>
    </row>
    <row r="7">
      <c r="A7" t="inlineStr">
        <is>
          <t xml:space="preserve">T-2206</t>
        </is>
      </c>
      <c r="B7" t="inlineStr">
        <is>
          <t xml:space="preserve">P3</t>
        </is>
      </c>
      <c r="C7" t="inlineStr">
        <is>
          <t xml:space="preserve">2026-10-15 11:00</t>
        </is>
      </c>
      <c r="D7" t="inlineStr">
        <is>
          <t xml:space="preserve">2026-10-16 08:45</t>
        </is>
      </c>
      <c r="E7">
        <f>IF(D7="","",ROUND((D7-C7)*24,2))</f>
        <v>21.75</v>
      </c>
      <c r="F7">
        <f>_xlfn.XLOOKUP(B7,$I$2:$I$4,$J$2:$J$4)</f>
        <v>24</v>
      </c>
      <c r="G7" t="str">
        <f>IF(D7="",IF(($M$2-C7)*24&gt;F7,"Breaching","Open"),IF(E7&lt;=F7,"Met","Missed"))</f>
        <v>Met</v>
      </c>
    </row>
    <row r="8">
      <c r="A8" t="inlineStr">
        <is>
          <t xml:space="preserve">T-2207</t>
        </is>
      </c>
      <c r="B8" t="inlineStr">
        <is>
          <t xml:space="preserve">P2</t>
        </is>
      </c>
      <c r="C8" t="inlineStr">
        <is>
          <t xml:space="preserve">2026-10-21 13:10</t>
        </is>
      </c>
      <c r="D8" t="inlineStr">
        <is>
          <t xml:space="preserve">2026-10-22 10:00</t>
        </is>
      </c>
      <c r="E8">
        <f>IF(D8="","",ROUND((D8-C8)*24,2))</f>
        <v>20.83</v>
      </c>
      <c r="F8">
        <f>_xlfn.XLOOKUP(B8,$I$2:$I$4,$J$2:$J$4)</f>
        <v>8</v>
      </c>
      <c r="G8" t="str">
        <f>IF(D8="",IF(($M$2-C8)*24&gt;F8,"Breaching","Open"),IF(E8&lt;=F8,"Met","Missed"))</f>
        <v>Missed</v>
      </c>
    </row>
    <row r="9">
      <c r="A9" t="inlineStr">
        <is>
          <t xml:space="preserve">T-2208</t>
        </is>
      </c>
      <c r="B9" t="inlineStr">
        <is>
          <t xml:space="preserve">P1</t>
        </is>
      </c>
      <c r="C9" t="inlineStr">
        <is>
          <t xml:space="preserve">2026-10-28 09:00</t>
        </is>
      </c>
      <c r="D9" t="inlineStr">
        <is>
          <t xml:space="preserve">2026-10-28 10:20</t>
        </is>
      </c>
      <c r="E9">
        <f>IF(D9="","",ROUND((D9-C9)*24,2))</f>
        <v>1.33</v>
      </c>
      <c r="F9">
        <f>_xlfn.XLOOKUP(B9,$I$2:$I$4,$J$2:$J$4)</f>
        <v>4</v>
      </c>
      <c r="G9" t="str">
        <f>IF(D9="",IF(($M$2-C9)*24&gt;F9,"Breaching","Open"),IF(E9&lt;=F9,"Met","Missed"))</f>
        <v>Met</v>
      </c>
    </row>
    <row r="10">
      <c r="A10" t="inlineStr">
        <is>
          <t xml:space="preserve">T-2209</t>
        </is>
      </c>
      <c r="B10" t="inlineStr">
        <is>
          <t xml:space="preserve">P3</t>
        </is>
      </c>
      <c r="C10" t="inlineStr">
        <is>
          <t xml:space="preserve">2026-11-02 10:15</t>
        </is>
      </c>
      <c r="E10" t="str">
        <f>IF(D10="","",ROUND((D10-C10)*24,2))</f>
        <v/>
      </c>
      <c r="F10">
        <f>_xlfn.XLOOKUP(B10,$I$2:$I$4,$J$2:$J$4)</f>
        <v>24</v>
      </c>
      <c r="G10" t="str">
        <f>IF(D10="",IF(($M$2-C10)*24&gt;F10,"Breaching","Open"),IF(E10&lt;=F10,"Met","Missed"))</f>
        <v>Breaching</v>
      </c>
    </row>
    <row r="11">
      <c r="A11" t="inlineStr">
        <is>
          <t xml:space="preserve">T-2210</t>
        </is>
      </c>
      <c r="B11" t="inlineStr">
        <is>
          <t xml:space="preserve">P1</t>
        </is>
      </c>
      <c r="C11" t="inlineStr">
        <is>
          <t xml:space="preserve">2026-11-03 06:30</t>
        </is>
      </c>
      <c r="E11" t="str">
        <f>IF(D11="","",ROUND((D11-C11)*24,2))</f>
        <v/>
      </c>
      <c r="F11">
        <f>_xlfn.XLOOKUP(B11,$I$2:$I$4,$J$2:$J$4)</f>
        <v>4</v>
      </c>
      <c r="G11" t="str">
        <f>IF(D11="",IF(($M$2-C11)*24&gt;F11,"Breaching","Open"),IF(E11&lt;=F11,"Met","Missed"))</f>
        <v>Breaching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calculate-sla-compliance-in-excel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