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4" max="14" width="42.7" customWidth="1"/>
    <col min="15" max="15" width="18.7" customWidth="1"/>
  </cols>
  <sheetData>
    <row r="1">
      <c r="A1" s="2" t="inlineStr">
        <is>
          <t xml:space="preserve">Listing</t>
        </is>
      </c>
      <c r="B1" s="2" t="inlineStr">
        <is>
          <t xml:space="preserve">Asking price</t>
        </is>
      </c>
      <c r="C1" s="2" t="inlineStr">
        <is>
          <t xml:space="preserve">Monthly rent (all units)</t>
        </is>
      </c>
      <c r="D1" s="2" t="inlineStr">
        <is>
          <t xml:space="preserve">Yearly gross rent</t>
        </is>
      </c>
      <c r="E1" s="2" t="inlineStr">
        <is>
          <t xml:space="preserve">GRM</t>
        </is>
      </c>
      <c r="F1" s="2" t="inlineStr">
        <is>
          <t xml:space="preserve">Vacancy %</t>
        </is>
      </c>
      <c r="G1" s="2" t="inlineStr">
        <is>
          <t xml:space="preserve">Yearly operating expenses</t>
        </is>
      </c>
      <c r="H1" s="2" t="inlineStr">
        <is>
          <t xml:space="preserve">NOI</t>
        </is>
      </c>
      <c r="I1" s="2" t="inlineStr">
        <is>
          <t xml:space="preserve">Cap rate</t>
        </is>
      </c>
      <c r="K1" s="2" t="inlineStr">
        <is>
          <t xml:space="preserve">Setting</t>
        </is>
      </c>
      <c r="L1" s="2" t="inlineStr">
        <is>
          <t xml:space="preserve">Value</t>
        </is>
      </c>
      <c r="N1" s="2" t="inlineStr">
        <is>
          <t xml:space="preserve">Example</t>
        </is>
      </c>
      <c r="O1" s="2" t="inlineStr">
        <is>
          <t xml:space="preserve">Formula result</t>
        </is>
      </c>
    </row>
    <row r="2">
      <c r="A2" t="inlineStr">
        <is>
          <t xml:space="preserve">Maple St duplex</t>
        </is>
      </c>
      <c r="B2">
        <v>385000</v>
      </c>
      <c r="C2">
        <v>3200</v>
      </c>
      <c r="D2">
        <f>C2*12</f>
        <v>38400</v>
      </c>
      <c r="E2">
        <f>B2/D2</f>
        <v>10.0260416666667</v>
      </c>
      <c r="F2">
        <v>0.05</v>
      </c>
      <c r="G2">
        <v>11800</v>
      </c>
      <c r="H2">
        <f>D2*(1-F2)-G2</f>
        <v>24680</v>
      </c>
      <c r="I2">
        <f>H2/B2</f>
        <v>0.0641038961038961</v>
      </c>
      <c r="K2" t="inlineStr">
        <is>
          <t xml:space="preserve">GRM to test (yours)</t>
        </is>
      </c>
      <c r="L2">
        <v>9</v>
      </c>
      <c r="N2" t="inlineStr">
        <is>
          <t xml:space="preserve">Step 1: Yearly gross rent for each listing</t>
        </is>
      </c>
      <c r="O2">
        <f>C2*12</f>
        <v>38400</v>
      </c>
    </row>
    <row r="3">
      <c r="A3" t="inlineStr">
        <is>
          <t xml:space="preserve">Harbor View triplex</t>
        </is>
      </c>
      <c r="B3">
        <v>520000</v>
      </c>
      <c r="C3">
        <v>4600</v>
      </c>
      <c r="D3">
        <f>C3*12</f>
        <v>55200</v>
      </c>
      <c r="E3">
        <f>B3/D3</f>
        <v>9.42028985507246</v>
      </c>
      <c r="F3">
        <v>0.06</v>
      </c>
      <c r="G3">
        <v>19600</v>
      </c>
      <c r="H3">
        <f>D3*(1-F3)-G3</f>
        <v>32288</v>
      </c>
      <c r="I3">
        <f>H3/B3</f>
        <v>0.0620923076923077</v>
      </c>
      <c r="N3" t="inlineStr">
        <is>
          <t xml:space="preserve">Step 2: GRM = price / yearly gross rent</t>
        </is>
      </c>
      <c r="O3">
        <f>B2/D2</f>
        <v>10.0260416666667</v>
      </c>
    </row>
    <row r="4">
      <c r="A4" t="inlineStr">
        <is>
          <t xml:space="preserve">Linden Ave fourplex</t>
        </is>
      </c>
      <c r="B4">
        <v>610000</v>
      </c>
      <c r="C4">
        <v>5800</v>
      </c>
      <c r="D4">
        <f>C4*12</f>
        <v>69600</v>
      </c>
      <c r="E4">
        <f>B4/D4</f>
        <v>8.76436781609195</v>
      </c>
      <c r="F4">
        <v>0.08</v>
      </c>
      <c r="G4">
        <v>27500</v>
      </c>
      <c r="H4">
        <f>D4*(1-F4)-G4</f>
        <v>36532</v>
      </c>
      <c r="I4">
        <f>H4/B4</f>
        <v>0.0598885245901639</v>
      </c>
      <c r="N4" t="inlineStr">
        <is>
          <t xml:space="preserve">The price a GRM implies</t>
        </is>
      </c>
      <c r="O4">
        <f>D2*$L$2</f>
        <v>345600</v>
      </c>
    </row>
    <row r="5">
      <c r="A5" t="inlineStr">
        <is>
          <t xml:space="preserve">Ridge Rd house</t>
        </is>
      </c>
      <c r="B5">
        <v>298000</v>
      </c>
      <c r="C5">
        <v>2350</v>
      </c>
      <c r="D5">
        <f>C5*12</f>
        <v>28200</v>
      </c>
      <c r="E5">
        <f>B5/D5</f>
        <v>10.5673758865248</v>
      </c>
      <c r="F5">
        <v>0.04</v>
      </c>
      <c r="G5">
        <v>7900</v>
      </c>
      <c r="H5">
        <f>D5*(1-F5)-G5</f>
        <v>19172</v>
      </c>
      <c r="I5">
        <f>H5/B5</f>
        <v>0.0643355704697987</v>
      </c>
      <c r="N5" t="inlineStr">
        <is>
          <t xml:space="preserve">Why GRM can point the wrong way: add cap rate</t>
        </is>
      </c>
      <c r="O5">
        <f>(D6*(1-F6)-G6)/B6</f>
        <v>0.0577534246575342</v>
      </c>
    </row>
    <row r="6">
      <c r="A6" t="inlineStr">
        <is>
          <t xml:space="preserve">Quarry Ln duplex</t>
        </is>
      </c>
      <c r="B6">
        <v>365000</v>
      </c>
      <c r="C6">
        <v>3200</v>
      </c>
      <c r="D6">
        <f>C6*12</f>
        <v>38400</v>
      </c>
      <c r="E6">
        <f>B6/D6</f>
        <v>9.50520833333333</v>
      </c>
      <c r="F6">
        <v>0.05</v>
      </c>
      <c r="G6">
        <v>15400</v>
      </c>
      <c r="H6">
        <f>D6*(1-F6)-G6</f>
        <v>21080</v>
      </c>
      <c r="I6">
        <f>H6/B6</f>
        <v>0.0577534246575342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calculate-gross-rent-multiplier-in-excel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