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5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7" max="17" width="42.7" customWidth="1"/>
    <col min="18" max="18" width="18.7" customWidth="1"/>
  </cols>
  <sheetData>
    <row r="1">
      <c r="A1" s="2" t="inlineStr">
        <is>
          <t xml:space="preserve">Month</t>
        </is>
      </c>
      <c r="B1" s="2" t="inlineStr">
        <is>
          <t xml:space="preserve">Customers at start</t>
        </is>
      </c>
      <c r="C1" s="2" t="inlineStr">
        <is>
          <t xml:space="preserve">New</t>
        </is>
      </c>
      <c r="D1" s="2" t="inlineStr">
        <is>
          <t xml:space="preserve">Cancelled</t>
        </is>
      </c>
      <c r="E1" s="2" t="inlineStr">
        <is>
          <t xml:space="preserve">Customers at end</t>
        </is>
      </c>
      <c r="F1" s="2" t="inlineStr">
        <is>
          <t xml:space="preserve">Churn</t>
        </is>
      </c>
      <c r="H1" s="2" t="inlineStr">
        <is>
          <t xml:space="preserve">Customer</t>
        </is>
      </c>
      <c r="I1" s="2" t="inlineStr">
        <is>
          <t xml:space="preserve">Plan</t>
        </is>
      </c>
      <c r="J1" s="2" t="inlineStr">
        <is>
          <t xml:space="preserve">MRR</t>
        </is>
      </c>
      <c r="K1" s="2" t="inlineStr">
        <is>
          <t xml:space="preserve">Start date</t>
        </is>
      </c>
      <c r="L1" s="2" t="inlineStr">
        <is>
          <t xml:space="preserve">Cancel date</t>
        </is>
      </c>
      <c r="N1" s="2" t="inlineStr">
        <is>
          <t xml:space="preserve">Setting</t>
        </is>
      </c>
      <c r="O1" s="2" t="inlineStr">
        <is>
          <t xml:space="preserve">Value</t>
        </is>
      </c>
      <c r="Q1" s="2" t="inlineStr">
        <is>
          <t xml:space="preserve">Example</t>
        </is>
      </c>
      <c r="R1" s="2" t="inlineStr">
        <is>
          <t xml:space="preserve">Formula result</t>
        </is>
      </c>
    </row>
    <row r="2">
      <c r="A2" s="5">
        <v>46174</v>
      </c>
      <c r="B2">
        <v>380</v>
      </c>
      <c r="C2">
        <v>41</v>
      </c>
      <c r="D2">
        <v>15</v>
      </c>
      <c r="E2">
        <f>B2+C2-D2</f>
        <v>406</v>
      </c>
      <c r="F2">
        <f>D2/B2</f>
        <v>0.0394736842105263</v>
      </c>
      <c r="H2" t="inlineStr">
        <is>
          <t xml:space="preserve">C-101</t>
        </is>
      </c>
      <c r="I2" t="inlineStr">
        <is>
          <t xml:space="preserve">Basic</t>
        </is>
      </c>
      <c r="J2">
        <v>19</v>
      </c>
      <c r="K2" s="5">
        <v>46085</v>
      </c>
      <c r="N2" t="inlineStr">
        <is>
          <t xml:space="preserve">Month start</t>
        </is>
      </c>
      <c r="O2" s="5">
        <v>46296</v>
      </c>
      <c r="Q2" t="inlineStr">
        <is>
          <t xml:space="preserve">Step 1: Monthly churn from a summary table</t>
        </is>
      </c>
      <c r="R2">
        <f>D6/B6</f>
        <v>0.06</v>
      </c>
    </row>
    <row r="3">
      <c r="A3" s="5">
        <v>46204</v>
      </c>
      <c r="B3">
        <f>E2</f>
        <v>406</v>
      </c>
      <c r="C3">
        <v>38</v>
      </c>
      <c r="D3">
        <v>17</v>
      </c>
      <c r="E3">
        <f>B3+C3-D3</f>
        <v>427</v>
      </c>
      <c r="F3">
        <f>D3/B3</f>
        <v>0.041871921182266</v>
      </c>
      <c r="H3" t="inlineStr">
        <is>
          <t xml:space="preserve">C-102</t>
        </is>
      </c>
      <c r="I3" t="inlineStr">
        <is>
          <t xml:space="preserve">Pro</t>
        </is>
      </c>
      <c r="J3">
        <v>49</v>
      </c>
      <c r="K3" s="5">
        <v>46099</v>
      </c>
      <c r="L3" s="5">
        <v>46205</v>
      </c>
      <c r="N3" t="inlineStr">
        <is>
          <t xml:space="preserve">Month end</t>
        </is>
      </c>
      <c r="O3" s="5">
        <v>46326</v>
      </c>
      <c r="Q3" t="inlineStr">
        <is>
          <t xml:space="preserve">Step 2: Yearly churn: compound it, don't multiply</t>
        </is>
      </c>
      <c r="R3">
        <f>1-(1-AVERAGE(F2:F6))^12</f>
        <v>0.441126482433978</v>
      </c>
    </row>
    <row r="4">
      <c r="A4" s="5">
        <v>46235</v>
      </c>
      <c r="B4">
        <f>E3</f>
        <v>427</v>
      </c>
      <c r="C4">
        <v>29</v>
      </c>
      <c r="D4">
        <v>22</v>
      </c>
      <c r="E4">
        <f>B4+C4-D4</f>
        <v>434</v>
      </c>
      <c r="F4">
        <f>D4/B4</f>
        <v>0.0515222482435597</v>
      </c>
      <c r="H4" t="inlineStr">
        <is>
          <t xml:space="preserve">C-103</t>
        </is>
      </c>
      <c r="I4" t="inlineStr">
        <is>
          <t xml:space="preserve">Basic</t>
        </is>
      </c>
      <c r="J4">
        <v>19</v>
      </c>
      <c r="K4" s="5">
        <v>46121</v>
      </c>
      <c r="Q4" t="inlineStr">
        <is>
          <t xml:space="preserve">Step 3: Churn from a list of start and cancel dates</t>
        </is>
      </c>
      <c r="R4">
        <f>COUNTIFS(K2:K15,"&lt;"&amp;O2,L2:L15,"&gt;="&amp;O2,L2:L15,"&lt;="&amp;O3)/(COUNTIFS(K2:K15,"&lt;"&amp;O2,L2:L15,"")+COUNTIFS(K2:K15,"&lt;"&amp;O2,L2:L15,"&gt;="&amp;O2))</f>
        <v>0.3</v>
      </c>
    </row>
    <row r="5">
      <c r="A5" s="5">
        <v>46266</v>
      </c>
      <c r="B5">
        <f>E4</f>
        <v>434</v>
      </c>
      <c r="C5">
        <v>35</v>
      </c>
      <c r="D5">
        <v>19</v>
      </c>
      <c r="E5">
        <f>B5+C5-D5</f>
        <v>450</v>
      </c>
      <c r="F5">
        <f>D5/B5</f>
        <v>0.043778801843318</v>
      </c>
      <c r="H5" t="inlineStr">
        <is>
          <t xml:space="preserve">C-104</t>
        </is>
      </c>
      <c r="I5" t="inlineStr">
        <is>
          <t xml:space="preserve">Pro</t>
        </is>
      </c>
      <c r="J5">
        <v>49</v>
      </c>
      <c r="K5" s="5">
        <v>46163</v>
      </c>
      <c r="L5" s="5">
        <v>46309</v>
      </c>
      <c r="Q5" t="inlineStr">
        <is>
          <t xml:space="preserve">Step 4: Revenue churn vs customer churn</t>
        </is>
      </c>
      <c r="R5">
        <f>SUMIFS(J2:J15,K2:K15,"&lt;"&amp;O2,L2:L15,"&gt;="&amp;O2,L2:L15,"&lt;="&amp;O3)/(SUMIFS(J2:J15,K2:K15,"&lt;"&amp;O2,L2:L15,"")+SUMIFS(J2:J15,K2:K15,"&lt;"&amp;O2,L2:L15,"&gt;="&amp;O2))</f>
        <v>0.379545454545455</v>
      </c>
    </row>
    <row r="6">
      <c r="A6" s="5">
        <v>46296</v>
      </c>
      <c r="B6">
        <f>E5</f>
        <v>450</v>
      </c>
      <c r="C6">
        <v>44</v>
      </c>
      <c r="D6">
        <v>27</v>
      </c>
      <c r="E6">
        <f>B6+C6-D6</f>
        <v>467</v>
      </c>
      <c r="F6">
        <f>D6/B6</f>
        <v>0.06</v>
      </c>
      <c r="H6" t="inlineStr">
        <is>
          <t xml:space="preserve">C-105</t>
        </is>
      </c>
      <c r="I6" t="inlineStr">
        <is>
          <t xml:space="preserve">Basic</t>
        </is>
      </c>
      <c r="J6">
        <v>19</v>
      </c>
      <c r="K6" s="5">
        <v>46175</v>
      </c>
      <c r="L6" s="5">
        <v>46322</v>
      </c>
      <c r="Q6" t="inlineStr">
        <is>
          <t xml:space="preserve">Step 5: A simple cohort view</t>
        </is>
      </c>
      <c r="R6">
        <f>COUNTIFS(K2:K15,"&gt;="&amp;DATE(2026,6,1),K2:K15,"&lt;"&amp;DATE(2026,9,1),L2:L15,"")/COUNTIFS(K2:K15,"&gt;="&amp;DATE(2026,6,1),K2:K15,"&lt;"&amp;DATE(2026,9,1))</f>
        <v>0.5</v>
      </c>
    </row>
    <row r="7">
      <c r="H7" t="inlineStr">
        <is>
          <t xml:space="preserve">C-106</t>
        </is>
      </c>
      <c r="I7" t="inlineStr">
        <is>
          <t xml:space="preserve">Team</t>
        </is>
      </c>
      <c r="J7">
        <v>99</v>
      </c>
      <c r="K7" s="5">
        <v>46188</v>
      </c>
    </row>
    <row r="8">
      <c r="H8" t="inlineStr">
        <is>
          <t xml:space="preserve">C-107</t>
        </is>
      </c>
      <c r="I8" t="inlineStr">
        <is>
          <t xml:space="preserve">Basic</t>
        </is>
      </c>
      <c r="J8">
        <v>19</v>
      </c>
      <c r="K8" s="5">
        <v>46210</v>
      </c>
      <c r="L8" s="5">
        <v>46253</v>
      </c>
    </row>
    <row r="9">
      <c r="H9" t="inlineStr">
        <is>
          <t xml:space="preserve">C-108</t>
        </is>
      </c>
      <c r="I9" t="inlineStr">
        <is>
          <t xml:space="preserve">Pro</t>
        </is>
      </c>
      <c r="J9">
        <v>49</v>
      </c>
      <c r="K9" s="5">
        <v>46226</v>
      </c>
    </row>
    <row r="10">
      <c r="H10" t="inlineStr">
        <is>
          <t xml:space="preserve">C-109</t>
        </is>
      </c>
      <c r="I10" t="inlineStr">
        <is>
          <t xml:space="preserve">Basic</t>
        </is>
      </c>
      <c r="J10">
        <v>19</v>
      </c>
      <c r="K10" s="5">
        <v>46245</v>
      </c>
    </row>
    <row r="11">
      <c r="H11" t="inlineStr">
        <is>
          <t xml:space="preserve">C-110</t>
        </is>
      </c>
      <c r="I11" t="inlineStr">
        <is>
          <t xml:space="preserve">Team</t>
        </is>
      </c>
      <c r="J11">
        <v>99</v>
      </c>
      <c r="K11" s="5">
        <v>46264</v>
      </c>
      <c r="L11" s="5">
        <v>46300</v>
      </c>
    </row>
    <row r="12">
      <c r="H12" t="inlineStr">
        <is>
          <t xml:space="preserve">C-111</t>
        </is>
      </c>
      <c r="I12" t="inlineStr">
        <is>
          <t xml:space="preserve">Pro</t>
        </is>
      </c>
      <c r="J12">
        <v>49</v>
      </c>
      <c r="K12" s="5">
        <v>46273</v>
      </c>
    </row>
    <row r="13">
      <c r="H13" t="inlineStr">
        <is>
          <t xml:space="preserve">C-112</t>
        </is>
      </c>
      <c r="I13" t="inlineStr">
        <is>
          <t xml:space="preserve">Basic</t>
        </is>
      </c>
      <c r="J13">
        <v>19</v>
      </c>
      <c r="K13" s="5">
        <v>46286</v>
      </c>
      <c r="L13" s="5">
        <v>46329</v>
      </c>
    </row>
    <row r="14">
      <c r="H14" t="inlineStr">
        <is>
          <t xml:space="preserve">C-113</t>
        </is>
      </c>
      <c r="I14" t="inlineStr">
        <is>
          <t xml:space="preserve">Pro</t>
        </is>
      </c>
      <c r="J14">
        <v>49</v>
      </c>
      <c r="K14" s="5">
        <v>46301</v>
      </c>
      <c r="L14" s="5">
        <v>46324</v>
      </c>
    </row>
    <row r="15">
      <c r="H15" t="inlineStr">
        <is>
          <t xml:space="preserve">C-114</t>
        </is>
      </c>
      <c r="I15" t="inlineStr">
        <is>
          <t xml:space="preserve">Basic</t>
        </is>
      </c>
      <c r="J15">
        <v>19</v>
      </c>
      <c r="K15" s="5">
        <v>46315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calculate-churn-rate-in-excel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